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'!$A$2:$W$543</definedName>
    <definedName name="DATA1">#REF!</definedName>
    <definedName name="_xlnm.Print_Area" localSheetId="0">'დამტკ._საბიუჯ. '!$B$2:$Q$543</definedName>
    <definedName name="_xlnm.Print_Titles" localSheetId="0">'დამტკ._საბიუჯ. '!$2:$2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2" l="1"/>
  <c r="N82" i="2" l="1"/>
  <c r="N418" i="2"/>
  <c r="O322" i="2"/>
  <c r="H5" i="2"/>
  <c r="H430" i="2"/>
  <c r="H406" i="2"/>
  <c r="N394" i="2"/>
  <c r="N370" i="2"/>
  <c r="H334" i="2"/>
  <c r="H322" i="2"/>
  <c r="H310" i="2"/>
  <c r="N298" i="2"/>
  <c r="N292" i="2" s="1"/>
  <c r="N291" i="2" s="1"/>
  <c r="H292" i="2"/>
  <c r="H382" i="2" l="1"/>
  <c r="N34" i="2" l="1"/>
  <c r="H34" i="2"/>
  <c r="K59" i="2" l="1"/>
  <c r="G388" i="2"/>
  <c r="F523" i="2" l="1"/>
  <c r="F527" i="2"/>
  <c r="F528" i="2"/>
  <c r="F529" i="2"/>
  <c r="E436" i="2"/>
  <c r="E435" i="2" s="1"/>
  <c r="E412" i="2"/>
  <c r="E411" i="2" s="1"/>
  <c r="E388" i="2"/>
  <c r="E387" i="2" s="1"/>
  <c r="E50" i="2"/>
  <c r="E49" i="2"/>
  <c r="E48" i="2"/>
  <c r="E47" i="2"/>
  <c r="E46" i="2"/>
  <c r="E45" i="2"/>
  <c r="E44" i="2"/>
  <c r="E43" i="2"/>
  <c r="E42" i="2"/>
  <c r="E41" i="2"/>
  <c r="E52" i="2"/>
  <c r="E51" i="2" s="1"/>
  <c r="E4" i="2"/>
  <c r="E3" i="2" s="1"/>
  <c r="E40" i="2" l="1"/>
  <c r="E39" i="2" s="1"/>
  <c r="I543" i="2" l="1"/>
  <c r="I542" i="2"/>
  <c r="I541" i="2"/>
  <c r="O541" i="2" s="1"/>
  <c r="I540" i="2"/>
  <c r="I539" i="2"/>
  <c r="I538" i="2"/>
  <c r="I537" i="2"/>
  <c r="I536" i="2"/>
  <c r="I535" i="2"/>
  <c r="I534" i="2"/>
  <c r="I519" i="2"/>
  <c r="I518" i="2"/>
  <c r="I517" i="2"/>
  <c r="I516" i="2"/>
  <c r="I515" i="2"/>
  <c r="I514" i="2"/>
  <c r="I513" i="2"/>
  <c r="I512" i="2"/>
  <c r="I511" i="2"/>
  <c r="I510" i="2"/>
  <c r="I507" i="2"/>
  <c r="I506" i="2"/>
  <c r="I505" i="2"/>
  <c r="I504" i="2"/>
  <c r="I503" i="2"/>
  <c r="I502" i="2"/>
  <c r="I501" i="2"/>
  <c r="I500" i="2"/>
  <c r="I499" i="2"/>
  <c r="I498" i="2"/>
  <c r="I495" i="2"/>
  <c r="I494" i="2"/>
  <c r="I493" i="2"/>
  <c r="I492" i="2"/>
  <c r="I491" i="2"/>
  <c r="I490" i="2"/>
  <c r="I489" i="2"/>
  <c r="I488" i="2"/>
  <c r="I487" i="2"/>
  <c r="I486" i="2"/>
  <c r="I483" i="2"/>
  <c r="I482" i="2"/>
  <c r="I481" i="2"/>
  <c r="I480" i="2"/>
  <c r="I479" i="2"/>
  <c r="I478" i="2"/>
  <c r="I477" i="2"/>
  <c r="I476" i="2"/>
  <c r="I475" i="2"/>
  <c r="I474" i="2"/>
  <c r="I473" i="2"/>
  <c r="I470" i="2"/>
  <c r="I469" i="2"/>
  <c r="I468" i="2"/>
  <c r="I467" i="2"/>
  <c r="I466" i="2"/>
  <c r="I465" i="2"/>
  <c r="I464" i="2"/>
  <c r="I463" i="2"/>
  <c r="I462" i="2"/>
  <c r="I461" i="2"/>
  <c r="I458" i="2"/>
  <c r="I457" i="2"/>
  <c r="I456" i="2"/>
  <c r="I455" i="2"/>
  <c r="I454" i="2"/>
  <c r="I453" i="2"/>
  <c r="I452" i="2"/>
  <c r="I451" i="2"/>
  <c r="I450" i="2"/>
  <c r="I449" i="2"/>
  <c r="I446" i="2"/>
  <c r="I445" i="2"/>
  <c r="I444" i="2"/>
  <c r="I443" i="2"/>
  <c r="I442" i="2"/>
  <c r="I441" i="2"/>
  <c r="I440" i="2"/>
  <c r="I439" i="2"/>
  <c r="I438" i="2"/>
  <c r="I437" i="2"/>
  <c r="I434" i="2"/>
  <c r="I433" i="2"/>
  <c r="I432" i="2"/>
  <c r="I431" i="2"/>
  <c r="I430" i="2"/>
  <c r="I429" i="2"/>
  <c r="I428" i="2"/>
  <c r="I427" i="2"/>
  <c r="I426" i="2"/>
  <c r="I425" i="2"/>
  <c r="I422" i="2"/>
  <c r="I421" i="2"/>
  <c r="I420" i="2"/>
  <c r="I419" i="2"/>
  <c r="I418" i="2"/>
  <c r="I417" i="2"/>
  <c r="I416" i="2"/>
  <c r="I415" i="2"/>
  <c r="I414" i="2"/>
  <c r="I413" i="2"/>
  <c r="I410" i="2"/>
  <c r="I409" i="2"/>
  <c r="I408" i="2"/>
  <c r="I407" i="2"/>
  <c r="I406" i="2"/>
  <c r="I405" i="2"/>
  <c r="I404" i="2"/>
  <c r="I403" i="2"/>
  <c r="I402" i="2"/>
  <c r="I401" i="2"/>
  <c r="I398" i="2"/>
  <c r="I397" i="2"/>
  <c r="I396" i="2"/>
  <c r="I395" i="2"/>
  <c r="I394" i="2"/>
  <c r="I393" i="2"/>
  <c r="I392" i="2"/>
  <c r="I391" i="2"/>
  <c r="I390" i="2"/>
  <c r="I389" i="2"/>
  <c r="I386" i="2"/>
  <c r="I385" i="2"/>
  <c r="I384" i="2"/>
  <c r="I383" i="2"/>
  <c r="I382" i="2"/>
  <c r="I381" i="2"/>
  <c r="I380" i="2"/>
  <c r="I379" i="2"/>
  <c r="I378" i="2"/>
  <c r="I377" i="2"/>
  <c r="I374" i="2"/>
  <c r="I373" i="2"/>
  <c r="I372" i="2"/>
  <c r="I371" i="2"/>
  <c r="I370" i="2"/>
  <c r="I369" i="2"/>
  <c r="I368" i="2"/>
  <c r="I367" i="2"/>
  <c r="I366" i="2"/>
  <c r="I365" i="2"/>
  <c r="I362" i="2"/>
  <c r="I361" i="2"/>
  <c r="I360" i="2"/>
  <c r="I359" i="2"/>
  <c r="I358" i="2"/>
  <c r="I357" i="2"/>
  <c r="I356" i="2"/>
  <c r="I355" i="2"/>
  <c r="I354" i="2"/>
  <c r="I353" i="2"/>
  <c r="I350" i="2"/>
  <c r="J350" i="2" s="1"/>
  <c r="I349" i="2"/>
  <c r="I348" i="2"/>
  <c r="I347" i="2"/>
  <c r="I346" i="2"/>
  <c r="I345" i="2"/>
  <c r="J345" i="2" s="1"/>
  <c r="I344" i="2"/>
  <c r="I343" i="2"/>
  <c r="I342" i="2"/>
  <c r="I341" i="2"/>
  <c r="I338" i="2"/>
  <c r="I337" i="2"/>
  <c r="I336" i="2"/>
  <c r="I335" i="2"/>
  <c r="I334" i="2"/>
  <c r="J334" i="2" s="1"/>
  <c r="I333" i="2"/>
  <c r="I332" i="2"/>
  <c r="I331" i="2"/>
  <c r="I330" i="2"/>
  <c r="J330" i="2" s="1"/>
  <c r="I329" i="2"/>
  <c r="I326" i="2"/>
  <c r="J326" i="2" s="1"/>
  <c r="I325" i="2"/>
  <c r="I324" i="2"/>
  <c r="I323" i="2"/>
  <c r="I322" i="2"/>
  <c r="J322" i="2" s="1"/>
  <c r="I321" i="2"/>
  <c r="I320" i="2"/>
  <c r="I319" i="2"/>
  <c r="I318" i="2"/>
  <c r="I317" i="2"/>
  <c r="I314" i="2"/>
  <c r="J314" i="2" s="1"/>
  <c r="I313" i="2"/>
  <c r="I312" i="2"/>
  <c r="I311" i="2"/>
  <c r="I310" i="2"/>
  <c r="J310" i="2" s="1"/>
  <c r="I309" i="2"/>
  <c r="I308" i="2"/>
  <c r="I307" i="2"/>
  <c r="I306" i="2"/>
  <c r="I305" i="2"/>
  <c r="I302" i="2"/>
  <c r="J302" i="2" s="1"/>
  <c r="I301" i="2"/>
  <c r="I300" i="2"/>
  <c r="I299" i="2"/>
  <c r="I298" i="2"/>
  <c r="J298" i="2" s="1"/>
  <c r="I297" i="2"/>
  <c r="I296" i="2"/>
  <c r="I295" i="2"/>
  <c r="I294" i="2"/>
  <c r="I293" i="2"/>
  <c r="I290" i="2"/>
  <c r="J290" i="2" s="1"/>
  <c r="I289" i="2"/>
  <c r="J289" i="2" s="1"/>
  <c r="I288" i="2"/>
  <c r="I287" i="2"/>
  <c r="I286" i="2"/>
  <c r="J286" i="2" s="1"/>
  <c r="I285" i="2"/>
  <c r="I284" i="2"/>
  <c r="I283" i="2"/>
  <c r="I282" i="2"/>
  <c r="J282" i="2" s="1"/>
  <c r="I281" i="2"/>
  <c r="J281" i="2" s="1"/>
  <c r="I278" i="2"/>
  <c r="J278" i="2" s="1"/>
  <c r="I277" i="2"/>
  <c r="I276" i="2"/>
  <c r="I275" i="2"/>
  <c r="I274" i="2"/>
  <c r="J274" i="2" s="1"/>
  <c r="I273" i="2"/>
  <c r="J273" i="2" s="1"/>
  <c r="I272" i="2"/>
  <c r="I271" i="2"/>
  <c r="I270" i="2"/>
  <c r="J270" i="2" s="1"/>
  <c r="I269" i="2"/>
  <c r="I266" i="2"/>
  <c r="J266" i="2" s="1"/>
  <c r="I265" i="2"/>
  <c r="J265" i="2" s="1"/>
  <c r="I264" i="2"/>
  <c r="I263" i="2"/>
  <c r="I262" i="2"/>
  <c r="J262" i="2" s="1"/>
  <c r="I261" i="2"/>
  <c r="I260" i="2"/>
  <c r="I259" i="2"/>
  <c r="I258" i="2"/>
  <c r="J258" i="2" s="1"/>
  <c r="I257" i="2"/>
  <c r="J257" i="2" s="1"/>
  <c r="I254" i="2"/>
  <c r="J254" i="2" s="1"/>
  <c r="I253" i="2"/>
  <c r="I252" i="2"/>
  <c r="I251" i="2"/>
  <c r="I250" i="2"/>
  <c r="J250" i="2" s="1"/>
  <c r="I249" i="2"/>
  <c r="J249" i="2" s="1"/>
  <c r="I248" i="2"/>
  <c r="I247" i="2"/>
  <c r="I246" i="2"/>
  <c r="J246" i="2" s="1"/>
  <c r="I245" i="2"/>
  <c r="I242" i="2"/>
  <c r="J242" i="2" s="1"/>
  <c r="I241" i="2"/>
  <c r="J241" i="2" s="1"/>
  <c r="I240" i="2"/>
  <c r="I239" i="2"/>
  <c r="I238" i="2"/>
  <c r="J238" i="2" s="1"/>
  <c r="I237" i="2"/>
  <c r="I236" i="2"/>
  <c r="I235" i="2"/>
  <c r="I234" i="2"/>
  <c r="J234" i="2" s="1"/>
  <c r="I233" i="2"/>
  <c r="J233" i="2" s="1"/>
  <c r="I218" i="2"/>
  <c r="J218" i="2" s="1"/>
  <c r="I217" i="2"/>
  <c r="J217" i="2" s="1"/>
  <c r="I216" i="2"/>
  <c r="I215" i="2"/>
  <c r="I214" i="2"/>
  <c r="J214" i="2" s="1"/>
  <c r="I213" i="2"/>
  <c r="J213" i="2" s="1"/>
  <c r="I212" i="2"/>
  <c r="I211" i="2"/>
  <c r="I210" i="2"/>
  <c r="I209" i="2"/>
  <c r="I206" i="2"/>
  <c r="J206" i="2" s="1"/>
  <c r="I205" i="2"/>
  <c r="I204" i="2"/>
  <c r="I203" i="2"/>
  <c r="I202" i="2"/>
  <c r="J202" i="2" s="1"/>
  <c r="I201" i="2"/>
  <c r="J201" i="2" s="1"/>
  <c r="I200" i="2"/>
  <c r="I199" i="2"/>
  <c r="I198" i="2"/>
  <c r="J198" i="2" s="1"/>
  <c r="I197" i="2"/>
  <c r="J197" i="2" s="1"/>
  <c r="I194" i="2"/>
  <c r="I193" i="2"/>
  <c r="I192" i="2"/>
  <c r="I191" i="2"/>
  <c r="I190" i="2"/>
  <c r="J190" i="2" s="1"/>
  <c r="I189" i="2"/>
  <c r="I188" i="2"/>
  <c r="I187" i="2"/>
  <c r="I186" i="2"/>
  <c r="J186" i="2" s="1"/>
  <c r="I185" i="2"/>
  <c r="J185" i="2" s="1"/>
  <c r="I182" i="2"/>
  <c r="J182" i="2" s="1"/>
  <c r="I181" i="2"/>
  <c r="J181" i="2" s="1"/>
  <c r="I180" i="2"/>
  <c r="I179" i="2"/>
  <c r="I178" i="2"/>
  <c r="I177" i="2"/>
  <c r="J177" i="2" s="1"/>
  <c r="I176" i="2"/>
  <c r="I175" i="2"/>
  <c r="I174" i="2"/>
  <c r="J174" i="2" s="1"/>
  <c r="I173" i="2"/>
  <c r="I170" i="2"/>
  <c r="J170" i="2" s="1"/>
  <c r="I169" i="2"/>
  <c r="I168" i="2"/>
  <c r="I167" i="2"/>
  <c r="I166" i="2"/>
  <c r="J166" i="2" s="1"/>
  <c r="I165" i="2"/>
  <c r="I164" i="2"/>
  <c r="I163" i="2"/>
  <c r="I162" i="2"/>
  <c r="I161" i="2"/>
  <c r="I158" i="2"/>
  <c r="J158" i="2" s="1"/>
  <c r="I157" i="2"/>
  <c r="I156" i="2"/>
  <c r="I155" i="2"/>
  <c r="I154" i="2"/>
  <c r="J154" i="2" s="1"/>
  <c r="I153" i="2"/>
  <c r="I152" i="2"/>
  <c r="I151" i="2"/>
  <c r="I150" i="2"/>
  <c r="J150" i="2" s="1"/>
  <c r="I149" i="2"/>
  <c r="I146" i="2"/>
  <c r="I145" i="2"/>
  <c r="I144" i="2"/>
  <c r="I143" i="2"/>
  <c r="I142" i="2"/>
  <c r="J142" i="2" s="1"/>
  <c r="I141" i="2"/>
  <c r="I140" i="2"/>
  <c r="I139" i="2"/>
  <c r="I138" i="2"/>
  <c r="J138" i="2" s="1"/>
  <c r="I137" i="2"/>
  <c r="I134" i="2"/>
  <c r="J134" i="2" s="1"/>
  <c r="I133" i="2"/>
  <c r="I132" i="2"/>
  <c r="I131" i="2"/>
  <c r="I130" i="2"/>
  <c r="I129" i="2"/>
  <c r="I128" i="2"/>
  <c r="I127" i="2"/>
  <c r="I126" i="2"/>
  <c r="J126" i="2" s="1"/>
  <c r="I125" i="2"/>
  <c r="I122" i="2"/>
  <c r="J122" i="2" s="1"/>
  <c r="I121" i="2"/>
  <c r="I120" i="2"/>
  <c r="I119" i="2"/>
  <c r="I118" i="2"/>
  <c r="J118" i="2" s="1"/>
  <c r="I117" i="2"/>
  <c r="I116" i="2"/>
  <c r="I115" i="2"/>
  <c r="I114" i="2"/>
  <c r="I113" i="2"/>
  <c r="I110" i="2"/>
  <c r="J110" i="2" s="1"/>
  <c r="I109" i="2"/>
  <c r="I108" i="2"/>
  <c r="I107" i="2"/>
  <c r="I106" i="2"/>
  <c r="J106" i="2" s="1"/>
  <c r="I105" i="2"/>
  <c r="I104" i="2"/>
  <c r="I103" i="2"/>
  <c r="I102" i="2"/>
  <c r="J102" i="2" s="1"/>
  <c r="I101" i="2"/>
  <c r="I98" i="2"/>
  <c r="I97" i="2"/>
  <c r="I96" i="2"/>
  <c r="I95" i="2"/>
  <c r="I94" i="2"/>
  <c r="J94" i="2" s="1"/>
  <c r="I93" i="2"/>
  <c r="I92" i="2"/>
  <c r="I91" i="2"/>
  <c r="I90" i="2"/>
  <c r="J90" i="2" s="1"/>
  <c r="I89" i="2"/>
  <c r="I86" i="2"/>
  <c r="J86" i="2" s="1"/>
  <c r="I85" i="2"/>
  <c r="I84" i="2"/>
  <c r="I83" i="2"/>
  <c r="I82" i="2"/>
  <c r="I81" i="2"/>
  <c r="I80" i="2"/>
  <c r="I79" i="2"/>
  <c r="I78" i="2"/>
  <c r="J78" i="2" s="1"/>
  <c r="I77" i="2"/>
  <c r="I74" i="2"/>
  <c r="J74" i="2" s="1"/>
  <c r="I73" i="2"/>
  <c r="I72" i="2"/>
  <c r="I71" i="2"/>
  <c r="I70" i="2"/>
  <c r="J70" i="2" s="1"/>
  <c r="I69" i="2"/>
  <c r="I68" i="2"/>
  <c r="I67" i="2"/>
  <c r="I66" i="2"/>
  <c r="I65" i="2"/>
  <c r="I62" i="2"/>
  <c r="J62" i="2" s="1"/>
  <c r="I61" i="2"/>
  <c r="I60" i="2"/>
  <c r="I59" i="2"/>
  <c r="I58" i="2"/>
  <c r="I57" i="2"/>
  <c r="I56" i="2"/>
  <c r="I55" i="2"/>
  <c r="I54" i="2"/>
  <c r="J54" i="2" s="1"/>
  <c r="I53" i="2"/>
  <c r="I38" i="2"/>
  <c r="J38" i="2" s="1"/>
  <c r="I37" i="2"/>
  <c r="I36" i="2"/>
  <c r="I35" i="2"/>
  <c r="I34" i="2"/>
  <c r="I33" i="2"/>
  <c r="I32" i="2"/>
  <c r="I31" i="2"/>
  <c r="I30" i="2"/>
  <c r="J30" i="2" s="1"/>
  <c r="I29" i="2"/>
  <c r="I26" i="2"/>
  <c r="J26" i="2" s="1"/>
  <c r="I25" i="2"/>
  <c r="I24" i="2"/>
  <c r="I23" i="2"/>
  <c r="I22" i="2"/>
  <c r="J22" i="2" s="1"/>
  <c r="I21" i="2"/>
  <c r="I20" i="2"/>
  <c r="I19" i="2"/>
  <c r="I18" i="2"/>
  <c r="I17" i="2"/>
  <c r="I14" i="2"/>
  <c r="J14" i="2" s="1"/>
  <c r="I13" i="2"/>
  <c r="I12" i="2"/>
  <c r="I11" i="2"/>
  <c r="I10" i="2"/>
  <c r="J10" i="2" s="1"/>
  <c r="I9" i="2"/>
  <c r="I8" i="2"/>
  <c r="I7" i="2"/>
  <c r="I6" i="2"/>
  <c r="J6" i="2" s="1"/>
  <c r="I5" i="2"/>
  <c r="J58" i="2" l="1"/>
  <c r="K58" i="2"/>
  <c r="K17" i="2"/>
  <c r="J17" i="2"/>
  <c r="K21" i="2"/>
  <c r="J21" i="2"/>
  <c r="K25" i="2"/>
  <c r="J25" i="2"/>
  <c r="K29" i="2"/>
  <c r="J29" i="2"/>
  <c r="K33" i="2"/>
  <c r="J33" i="2"/>
  <c r="K37" i="2"/>
  <c r="J37" i="2"/>
  <c r="K56" i="2"/>
  <c r="J56" i="2"/>
  <c r="K60" i="2"/>
  <c r="J60" i="2"/>
  <c r="K68" i="2"/>
  <c r="J68" i="2"/>
  <c r="K72" i="2"/>
  <c r="J72" i="2"/>
  <c r="K80" i="2"/>
  <c r="J80" i="2"/>
  <c r="K84" i="2"/>
  <c r="J84" i="2"/>
  <c r="K92" i="2"/>
  <c r="J92" i="2"/>
  <c r="K96" i="2"/>
  <c r="J96" i="2"/>
  <c r="K104" i="2"/>
  <c r="J104" i="2"/>
  <c r="K108" i="2"/>
  <c r="J108" i="2"/>
  <c r="K116" i="2"/>
  <c r="J116" i="2"/>
  <c r="K120" i="2"/>
  <c r="J120" i="2"/>
  <c r="K128" i="2"/>
  <c r="J128" i="2"/>
  <c r="K132" i="2"/>
  <c r="J132" i="2"/>
  <c r="K140" i="2"/>
  <c r="J140" i="2"/>
  <c r="K144" i="2"/>
  <c r="J144" i="2"/>
  <c r="K152" i="2"/>
  <c r="J152" i="2"/>
  <c r="K156" i="2"/>
  <c r="J156" i="2"/>
  <c r="K164" i="2"/>
  <c r="J164" i="2"/>
  <c r="K168" i="2"/>
  <c r="J168" i="2"/>
  <c r="K176" i="2"/>
  <c r="J176" i="2"/>
  <c r="K180" i="2"/>
  <c r="J180" i="2"/>
  <c r="K188" i="2"/>
  <c r="J188" i="2"/>
  <c r="K192" i="2"/>
  <c r="J192" i="2"/>
  <c r="K200" i="2"/>
  <c r="J200" i="2"/>
  <c r="K204" i="2"/>
  <c r="J204" i="2"/>
  <c r="K212" i="2"/>
  <c r="J212" i="2"/>
  <c r="K216" i="2"/>
  <c r="J216" i="2"/>
  <c r="K284" i="2"/>
  <c r="J284" i="2"/>
  <c r="K288" i="2"/>
  <c r="J288" i="2"/>
  <c r="K296" i="2"/>
  <c r="J296" i="2"/>
  <c r="K300" i="2"/>
  <c r="J300" i="2"/>
  <c r="J392" i="2"/>
  <c r="K392" i="2"/>
  <c r="K396" i="2"/>
  <c r="J396" i="2"/>
  <c r="J428" i="2"/>
  <c r="K428" i="2"/>
  <c r="K432" i="2"/>
  <c r="J432" i="2"/>
  <c r="K69" i="2"/>
  <c r="J69" i="2"/>
  <c r="K85" i="2"/>
  <c r="J85" i="2"/>
  <c r="K101" i="2"/>
  <c r="J101" i="2"/>
  <c r="K121" i="2"/>
  <c r="J121" i="2"/>
  <c r="K153" i="2"/>
  <c r="J153" i="2"/>
  <c r="K169" i="2"/>
  <c r="J169" i="2"/>
  <c r="K235" i="2"/>
  <c r="J235" i="2"/>
  <c r="K239" i="2"/>
  <c r="J239" i="2"/>
  <c r="K247" i="2"/>
  <c r="J247" i="2"/>
  <c r="K251" i="2"/>
  <c r="J251" i="2"/>
  <c r="K259" i="2"/>
  <c r="J259" i="2"/>
  <c r="K263" i="2"/>
  <c r="J263" i="2"/>
  <c r="K271" i="2"/>
  <c r="J271" i="2"/>
  <c r="K275" i="2"/>
  <c r="J275" i="2"/>
  <c r="K307" i="2"/>
  <c r="J307" i="2"/>
  <c r="K311" i="2"/>
  <c r="J311" i="2"/>
  <c r="K332" i="2"/>
  <c r="J332" i="2"/>
  <c r="K336" i="2"/>
  <c r="J336" i="2"/>
  <c r="K380" i="2"/>
  <c r="J380" i="2"/>
  <c r="J384" i="2"/>
  <c r="K384" i="2"/>
  <c r="K452" i="2"/>
  <c r="J452" i="2"/>
  <c r="K456" i="2"/>
  <c r="J456" i="2"/>
  <c r="K7" i="2"/>
  <c r="J7" i="2"/>
  <c r="K61" i="2"/>
  <c r="J61" i="2"/>
  <c r="K81" i="2"/>
  <c r="J81" i="2"/>
  <c r="K97" i="2"/>
  <c r="J97" i="2"/>
  <c r="K113" i="2"/>
  <c r="J113" i="2"/>
  <c r="K129" i="2"/>
  <c r="J129" i="2"/>
  <c r="K149" i="2"/>
  <c r="J149" i="2"/>
  <c r="K165" i="2"/>
  <c r="J165" i="2"/>
  <c r="J8" i="2"/>
  <c r="K8" i="2"/>
  <c r="K19" i="2"/>
  <c r="J19" i="2"/>
  <c r="K23" i="2"/>
  <c r="J23" i="2"/>
  <c r="K31" i="2"/>
  <c r="J31" i="2"/>
  <c r="K35" i="2"/>
  <c r="J35" i="2"/>
  <c r="K236" i="2"/>
  <c r="J236" i="2"/>
  <c r="K240" i="2"/>
  <c r="J240" i="2"/>
  <c r="K248" i="2"/>
  <c r="J248" i="2"/>
  <c r="K252" i="2"/>
  <c r="J252" i="2"/>
  <c r="K260" i="2"/>
  <c r="J260" i="2"/>
  <c r="K264" i="2"/>
  <c r="J264" i="2"/>
  <c r="K272" i="2"/>
  <c r="J272" i="2"/>
  <c r="K276" i="2"/>
  <c r="J276" i="2"/>
  <c r="K308" i="2"/>
  <c r="J308" i="2"/>
  <c r="K312" i="2"/>
  <c r="J312" i="2"/>
  <c r="J344" i="2"/>
  <c r="K344" i="2"/>
  <c r="J348" i="2"/>
  <c r="K348" i="2"/>
  <c r="J368" i="2"/>
  <c r="K368" i="2"/>
  <c r="J372" i="2"/>
  <c r="K372" i="2"/>
  <c r="J416" i="2"/>
  <c r="K416" i="2"/>
  <c r="J420" i="2"/>
  <c r="K420" i="2"/>
  <c r="K440" i="2"/>
  <c r="J440" i="2"/>
  <c r="K444" i="2"/>
  <c r="J444" i="2"/>
  <c r="K11" i="2"/>
  <c r="J11" i="2"/>
  <c r="K53" i="2"/>
  <c r="J53" i="2"/>
  <c r="K57" i="2"/>
  <c r="J57" i="2"/>
  <c r="K65" i="2"/>
  <c r="J65" i="2"/>
  <c r="K73" i="2"/>
  <c r="J73" i="2"/>
  <c r="K77" i="2"/>
  <c r="J77" i="2"/>
  <c r="K89" i="2"/>
  <c r="J89" i="2"/>
  <c r="K93" i="2"/>
  <c r="J93" i="2"/>
  <c r="K105" i="2"/>
  <c r="J105" i="2"/>
  <c r="K109" i="2"/>
  <c r="J109" i="2"/>
  <c r="K117" i="2"/>
  <c r="J117" i="2"/>
  <c r="K125" i="2"/>
  <c r="J125" i="2"/>
  <c r="K133" i="2"/>
  <c r="J133" i="2"/>
  <c r="K137" i="2"/>
  <c r="J137" i="2"/>
  <c r="K141" i="2"/>
  <c r="J141" i="2"/>
  <c r="K145" i="2"/>
  <c r="J145" i="2"/>
  <c r="K157" i="2"/>
  <c r="J157" i="2"/>
  <c r="K161" i="2"/>
  <c r="J161" i="2"/>
  <c r="J12" i="2"/>
  <c r="K12" i="2"/>
  <c r="K5" i="2"/>
  <c r="J5" i="2"/>
  <c r="K9" i="2"/>
  <c r="J9" i="2"/>
  <c r="K13" i="2"/>
  <c r="J13" i="2"/>
  <c r="K20" i="2"/>
  <c r="J20" i="2"/>
  <c r="K24" i="2"/>
  <c r="J24" i="2"/>
  <c r="K32" i="2"/>
  <c r="J32" i="2"/>
  <c r="K36" i="2"/>
  <c r="J36" i="2"/>
  <c r="K55" i="2"/>
  <c r="J55" i="2"/>
  <c r="J59" i="2"/>
  <c r="K67" i="2"/>
  <c r="J67" i="2"/>
  <c r="K71" i="2"/>
  <c r="J71" i="2"/>
  <c r="K79" i="2"/>
  <c r="J79" i="2"/>
  <c r="K83" i="2"/>
  <c r="J83" i="2"/>
  <c r="K91" i="2"/>
  <c r="J91" i="2"/>
  <c r="K95" i="2"/>
  <c r="J95" i="2"/>
  <c r="K103" i="2"/>
  <c r="J103" i="2"/>
  <c r="K107" i="2"/>
  <c r="J107" i="2"/>
  <c r="K115" i="2"/>
  <c r="J115" i="2"/>
  <c r="K119" i="2"/>
  <c r="J119" i="2"/>
  <c r="K127" i="2"/>
  <c r="J127" i="2"/>
  <c r="K131" i="2"/>
  <c r="J131" i="2"/>
  <c r="K139" i="2"/>
  <c r="J139" i="2"/>
  <c r="K143" i="2"/>
  <c r="J143" i="2"/>
  <c r="K151" i="2"/>
  <c r="J151" i="2"/>
  <c r="K155" i="2"/>
  <c r="J155" i="2"/>
  <c r="K163" i="2"/>
  <c r="J163" i="2"/>
  <c r="K167" i="2"/>
  <c r="J167" i="2"/>
  <c r="K175" i="2"/>
  <c r="J175" i="2"/>
  <c r="K179" i="2"/>
  <c r="J179" i="2"/>
  <c r="K187" i="2"/>
  <c r="J187" i="2"/>
  <c r="K191" i="2"/>
  <c r="J191" i="2"/>
  <c r="K199" i="2"/>
  <c r="J199" i="2"/>
  <c r="K203" i="2"/>
  <c r="J203" i="2"/>
  <c r="K211" i="2"/>
  <c r="J211" i="2"/>
  <c r="K215" i="2"/>
  <c r="J215" i="2"/>
  <c r="K283" i="2"/>
  <c r="J283" i="2"/>
  <c r="K287" i="2"/>
  <c r="J287" i="2"/>
  <c r="K295" i="2"/>
  <c r="J295" i="2"/>
  <c r="K299" i="2"/>
  <c r="J299" i="2"/>
  <c r="K320" i="2"/>
  <c r="J320" i="2"/>
  <c r="K324" i="2"/>
  <c r="J324" i="2"/>
  <c r="J356" i="2"/>
  <c r="K356" i="2"/>
  <c r="J360" i="2"/>
  <c r="K360" i="2"/>
  <c r="J404" i="2"/>
  <c r="K404" i="2"/>
  <c r="J408" i="2"/>
  <c r="K408" i="2"/>
  <c r="K319" i="2"/>
  <c r="J319" i="2"/>
  <c r="K323" i="2"/>
  <c r="J323" i="2"/>
  <c r="K331" i="2"/>
  <c r="J331" i="2"/>
  <c r="K335" i="2"/>
  <c r="J335" i="2"/>
  <c r="K343" i="2"/>
  <c r="J343" i="2"/>
  <c r="K347" i="2"/>
  <c r="J347" i="2"/>
  <c r="K355" i="2"/>
  <c r="J355" i="2"/>
  <c r="K359" i="2"/>
  <c r="J359" i="2"/>
  <c r="K367" i="2"/>
  <c r="J367" i="2"/>
  <c r="K371" i="2"/>
  <c r="J371" i="2"/>
  <c r="K379" i="2"/>
  <c r="J379" i="2"/>
  <c r="K383" i="2"/>
  <c r="J383" i="2"/>
  <c r="K391" i="2"/>
  <c r="J391" i="2"/>
  <c r="K395" i="2"/>
  <c r="J395" i="2"/>
  <c r="K403" i="2"/>
  <c r="J403" i="2"/>
  <c r="K407" i="2"/>
  <c r="J407" i="2"/>
  <c r="K415" i="2"/>
  <c r="J415" i="2"/>
  <c r="K419" i="2"/>
  <c r="J419" i="2"/>
  <c r="K427" i="2"/>
  <c r="J427" i="2"/>
  <c r="K431" i="2"/>
  <c r="J431" i="2"/>
  <c r="K439" i="2"/>
  <c r="J439" i="2"/>
  <c r="K443" i="2"/>
  <c r="J443" i="2"/>
  <c r="K451" i="2"/>
  <c r="J451" i="2"/>
  <c r="K455" i="2"/>
  <c r="J455" i="2"/>
  <c r="K463" i="2"/>
  <c r="J463" i="2"/>
  <c r="K467" i="2"/>
  <c r="J467" i="2"/>
  <c r="K475" i="2"/>
  <c r="J475" i="2"/>
  <c r="K479" i="2"/>
  <c r="J479" i="2"/>
  <c r="A483" i="2"/>
  <c r="K483" i="2"/>
  <c r="J483" i="2"/>
  <c r="K487" i="2"/>
  <c r="J487" i="2"/>
  <c r="K491" i="2"/>
  <c r="J491" i="2"/>
  <c r="K495" i="2"/>
  <c r="J495" i="2"/>
  <c r="K499" i="2"/>
  <c r="J499" i="2"/>
  <c r="K503" i="2"/>
  <c r="J503" i="2"/>
  <c r="K507" i="2"/>
  <c r="J507" i="2"/>
  <c r="K511" i="2"/>
  <c r="J511" i="2"/>
  <c r="K515" i="2"/>
  <c r="J515" i="2"/>
  <c r="K519" i="2"/>
  <c r="J519" i="2"/>
  <c r="K535" i="2"/>
  <c r="J535" i="2"/>
  <c r="K539" i="2"/>
  <c r="J539" i="2"/>
  <c r="K543" i="2"/>
  <c r="J543" i="2"/>
  <c r="K464" i="2"/>
  <c r="J464" i="2"/>
  <c r="K468" i="2"/>
  <c r="J468" i="2"/>
  <c r="K476" i="2"/>
  <c r="J476" i="2"/>
  <c r="K480" i="2"/>
  <c r="J480" i="2"/>
  <c r="K488" i="2"/>
  <c r="J488" i="2"/>
  <c r="K492" i="2"/>
  <c r="J492" i="2"/>
  <c r="K500" i="2"/>
  <c r="J500" i="2"/>
  <c r="K504" i="2"/>
  <c r="J504" i="2"/>
  <c r="K512" i="2"/>
  <c r="J512" i="2"/>
  <c r="K516" i="2"/>
  <c r="J516" i="2"/>
  <c r="K536" i="2"/>
  <c r="J536" i="2"/>
  <c r="K540" i="2"/>
  <c r="J540" i="2"/>
  <c r="K181" i="2"/>
  <c r="K193" i="2"/>
  <c r="K209" i="2"/>
  <c r="K237" i="2"/>
  <c r="K245" i="2"/>
  <c r="K249" i="2"/>
  <c r="K253" i="2"/>
  <c r="K257" i="2"/>
  <c r="K261" i="2"/>
  <c r="K269" i="2"/>
  <c r="K273" i="2"/>
  <c r="K277" i="2"/>
  <c r="K281" i="2"/>
  <c r="K285" i="2"/>
  <c r="K289" i="2"/>
  <c r="K293" i="2"/>
  <c r="J293" i="2"/>
  <c r="K297" i="2"/>
  <c r="J297" i="2"/>
  <c r="K301" i="2"/>
  <c r="J301" i="2"/>
  <c r="K305" i="2"/>
  <c r="J305" i="2"/>
  <c r="K309" i="2"/>
  <c r="J309" i="2"/>
  <c r="K313" i="2"/>
  <c r="J313" i="2"/>
  <c r="K317" i="2"/>
  <c r="J317" i="2"/>
  <c r="K321" i="2"/>
  <c r="J321" i="2"/>
  <c r="K325" i="2"/>
  <c r="J325" i="2"/>
  <c r="K329" i="2"/>
  <c r="J329" i="2"/>
  <c r="K333" i="2"/>
  <c r="J333" i="2"/>
  <c r="K337" i="2"/>
  <c r="J337" i="2"/>
  <c r="K341" i="2"/>
  <c r="J341" i="2"/>
  <c r="K345" i="2"/>
  <c r="K349" i="2"/>
  <c r="J349" i="2"/>
  <c r="K353" i="2"/>
  <c r="K357" i="2"/>
  <c r="J357" i="2"/>
  <c r="K361" i="2"/>
  <c r="J361" i="2"/>
  <c r="K365" i="2"/>
  <c r="J365" i="2"/>
  <c r="K369" i="2"/>
  <c r="J369" i="2"/>
  <c r="K373" i="2"/>
  <c r="J373" i="2"/>
  <c r="K377" i="2"/>
  <c r="J377" i="2"/>
  <c r="K381" i="2"/>
  <c r="J381" i="2"/>
  <c r="K385" i="2"/>
  <c r="J385" i="2"/>
  <c r="K389" i="2"/>
  <c r="J389" i="2"/>
  <c r="K393" i="2"/>
  <c r="J393" i="2"/>
  <c r="K397" i="2"/>
  <c r="J397" i="2"/>
  <c r="K401" i="2"/>
  <c r="J401" i="2"/>
  <c r="K405" i="2"/>
  <c r="J405" i="2"/>
  <c r="K409" i="2"/>
  <c r="J409" i="2"/>
  <c r="K413" i="2"/>
  <c r="J413" i="2"/>
  <c r="K417" i="2"/>
  <c r="J417" i="2"/>
  <c r="K421" i="2"/>
  <c r="J421" i="2"/>
  <c r="K425" i="2"/>
  <c r="J425" i="2"/>
  <c r="K429" i="2"/>
  <c r="J429" i="2"/>
  <c r="K433" i="2"/>
  <c r="J433" i="2"/>
  <c r="K437" i="2"/>
  <c r="J437" i="2"/>
  <c r="K441" i="2"/>
  <c r="J441" i="2"/>
  <c r="K445" i="2"/>
  <c r="J445" i="2"/>
  <c r="K449" i="2"/>
  <c r="J449" i="2"/>
  <c r="K453" i="2"/>
  <c r="J453" i="2"/>
  <c r="K457" i="2"/>
  <c r="J457" i="2"/>
  <c r="K461" i="2"/>
  <c r="J461" i="2"/>
  <c r="K465" i="2"/>
  <c r="J465" i="2"/>
  <c r="K469" i="2"/>
  <c r="J469" i="2"/>
  <c r="K473" i="2"/>
  <c r="J473" i="2"/>
  <c r="K477" i="2"/>
  <c r="J477" i="2"/>
  <c r="K481" i="2"/>
  <c r="J481" i="2"/>
  <c r="K489" i="2"/>
  <c r="J489" i="2"/>
  <c r="K493" i="2"/>
  <c r="J493" i="2"/>
  <c r="K501" i="2"/>
  <c r="J501" i="2"/>
  <c r="K505" i="2"/>
  <c r="J505" i="2"/>
  <c r="K513" i="2"/>
  <c r="J513" i="2"/>
  <c r="K517" i="2"/>
  <c r="J517" i="2"/>
  <c r="K537" i="2"/>
  <c r="J537" i="2"/>
  <c r="K541" i="2"/>
  <c r="J541" i="2"/>
  <c r="J193" i="2"/>
  <c r="J209" i="2"/>
  <c r="K173" i="2"/>
  <c r="K177" i="2"/>
  <c r="K185" i="2"/>
  <c r="K189" i="2"/>
  <c r="K197" i="2"/>
  <c r="K201" i="2"/>
  <c r="K205" i="2"/>
  <c r="K213" i="2"/>
  <c r="K217" i="2"/>
  <c r="K233" i="2"/>
  <c r="K241" i="2"/>
  <c r="K265" i="2"/>
  <c r="K6" i="2"/>
  <c r="K10" i="2"/>
  <c r="K14" i="2"/>
  <c r="K18" i="2"/>
  <c r="K22" i="2"/>
  <c r="K26" i="2"/>
  <c r="K30" i="2"/>
  <c r="K34" i="2"/>
  <c r="K38" i="2"/>
  <c r="K54" i="2"/>
  <c r="K62" i="2"/>
  <c r="K66" i="2"/>
  <c r="K70" i="2"/>
  <c r="K74" i="2"/>
  <c r="K78" i="2"/>
  <c r="K82" i="2"/>
  <c r="K86" i="2"/>
  <c r="K90" i="2"/>
  <c r="K94" i="2"/>
  <c r="K98" i="2"/>
  <c r="K102" i="2"/>
  <c r="K106" i="2"/>
  <c r="K110" i="2"/>
  <c r="K114" i="2"/>
  <c r="K118" i="2"/>
  <c r="K122" i="2"/>
  <c r="K126" i="2"/>
  <c r="K130" i="2"/>
  <c r="K134" i="2"/>
  <c r="K138" i="2"/>
  <c r="K142" i="2"/>
  <c r="K146" i="2"/>
  <c r="K150" i="2"/>
  <c r="K154" i="2"/>
  <c r="K158" i="2"/>
  <c r="K162" i="2"/>
  <c r="K166" i="2"/>
  <c r="K170" i="2"/>
  <c r="K174" i="2"/>
  <c r="K178" i="2"/>
  <c r="K182" i="2"/>
  <c r="K186" i="2"/>
  <c r="K190" i="2"/>
  <c r="K194" i="2"/>
  <c r="K198" i="2"/>
  <c r="K202" i="2"/>
  <c r="K206" i="2"/>
  <c r="K210" i="2"/>
  <c r="K214" i="2"/>
  <c r="K218" i="2"/>
  <c r="K234" i="2"/>
  <c r="K238" i="2"/>
  <c r="K242" i="2"/>
  <c r="K246" i="2"/>
  <c r="K250" i="2"/>
  <c r="K254" i="2"/>
  <c r="K258" i="2"/>
  <c r="K262" i="2"/>
  <c r="K266" i="2"/>
  <c r="K270" i="2"/>
  <c r="K274" i="2"/>
  <c r="K278" i="2"/>
  <c r="K282" i="2"/>
  <c r="K286" i="2"/>
  <c r="K290" i="2"/>
  <c r="K294" i="2"/>
  <c r="K298" i="2"/>
  <c r="K302" i="2"/>
  <c r="K306" i="2"/>
  <c r="K310" i="2"/>
  <c r="K314" i="2"/>
  <c r="K318" i="2"/>
  <c r="K322" i="2"/>
  <c r="K326" i="2"/>
  <c r="K330" i="2"/>
  <c r="K334" i="2"/>
  <c r="K338" i="2"/>
  <c r="K342" i="2"/>
  <c r="J342" i="2"/>
  <c r="K346" i="2"/>
  <c r="J346" i="2"/>
  <c r="K350" i="2"/>
  <c r="K354" i="2"/>
  <c r="J354" i="2"/>
  <c r="K358" i="2"/>
  <c r="J358" i="2"/>
  <c r="K362" i="2"/>
  <c r="J362" i="2"/>
  <c r="K366" i="2"/>
  <c r="J366" i="2"/>
  <c r="K370" i="2"/>
  <c r="J370" i="2"/>
  <c r="K374" i="2"/>
  <c r="J374" i="2"/>
  <c r="K378" i="2"/>
  <c r="J378" i="2"/>
  <c r="K382" i="2"/>
  <c r="J382" i="2"/>
  <c r="K386" i="2"/>
  <c r="J386" i="2"/>
  <c r="K390" i="2"/>
  <c r="J390" i="2"/>
  <c r="K394" i="2"/>
  <c r="J394" i="2"/>
  <c r="K398" i="2"/>
  <c r="J398" i="2"/>
  <c r="K402" i="2"/>
  <c r="J402" i="2"/>
  <c r="K406" i="2"/>
  <c r="J406" i="2"/>
  <c r="K410" i="2"/>
  <c r="J410" i="2"/>
  <c r="K414" i="2"/>
  <c r="J414" i="2"/>
  <c r="K418" i="2"/>
  <c r="J418" i="2"/>
  <c r="K422" i="2"/>
  <c r="J422" i="2"/>
  <c r="K426" i="2"/>
  <c r="J426" i="2"/>
  <c r="K430" i="2"/>
  <c r="J430" i="2"/>
  <c r="K434" i="2"/>
  <c r="J434" i="2"/>
  <c r="K438" i="2"/>
  <c r="J438" i="2"/>
  <c r="K442" i="2"/>
  <c r="J442" i="2"/>
  <c r="K446" i="2"/>
  <c r="J446" i="2"/>
  <c r="K450" i="2"/>
  <c r="J450" i="2"/>
  <c r="K454" i="2"/>
  <c r="J454" i="2"/>
  <c r="K458" i="2"/>
  <c r="J458" i="2"/>
  <c r="K462" i="2"/>
  <c r="J462" i="2"/>
  <c r="K466" i="2"/>
  <c r="J466" i="2"/>
  <c r="K470" i="2"/>
  <c r="J470" i="2"/>
  <c r="K474" i="2"/>
  <c r="J474" i="2"/>
  <c r="K478" i="2"/>
  <c r="J478" i="2"/>
  <c r="K482" i="2"/>
  <c r="J482" i="2"/>
  <c r="K486" i="2"/>
  <c r="J486" i="2"/>
  <c r="K490" i="2"/>
  <c r="J490" i="2"/>
  <c r="K494" i="2"/>
  <c r="J494" i="2"/>
  <c r="K498" i="2"/>
  <c r="J498" i="2"/>
  <c r="K502" i="2"/>
  <c r="J502" i="2"/>
  <c r="K506" i="2"/>
  <c r="J506" i="2"/>
  <c r="K510" i="2"/>
  <c r="J510" i="2"/>
  <c r="K514" i="2"/>
  <c r="J514" i="2"/>
  <c r="K518" i="2"/>
  <c r="J518" i="2"/>
  <c r="K534" i="2"/>
  <c r="J534" i="2"/>
  <c r="K538" i="2"/>
  <c r="J538" i="2"/>
  <c r="K542" i="2"/>
  <c r="J542" i="2"/>
  <c r="J18" i="2"/>
  <c r="J34" i="2"/>
  <c r="J66" i="2"/>
  <c r="J82" i="2"/>
  <c r="J98" i="2"/>
  <c r="J114" i="2"/>
  <c r="J130" i="2"/>
  <c r="J146" i="2"/>
  <c r="J162" i="2"/>
  <c r="J173" i="2"/>
  <c r="J178" i="2"/>
  <c r="J189" i="2"/>
  <c r="J194" i="2"/>
  <c r="J205" i="2"/>
  <c r="J210" i="2"/>
  <c r="J237" i="2"/>
  <c r="J245" i="2"/>
  <c r="J253" i="2"/>
  <c r="J261" i="2"/>
  <c r="J269" i="2"/>
  <c r="J277" i="2"/>
  <c r="J285" i="2"/>
  <c r="J294" i="2"/>
  <c r="J306" i="2"/>
  <c r="J318" i="2"/>
  <c r="J338" i="2"/>
  <c r="J353" i="2"/>
  <c r="F533" i="2"/>
  <c r="F531" i="2"/>
  <c r="F530" i="2"/>
  <c r="F526" i="2"/>
  <c r="F525" i="2"/>
  <c r="F524" i="2"/>
  <c r="F522" i="2"/>
  <c r="F509" i="2"/>
  <c r="F497" i="2"/>
  <c r="F485" i="2"/>
  <c r="F472" i="2"/>
  <c r="F460" i="2"/>
  <c r="F448" i="2"/>
  <c r="F436" i="2"/>
  <c r="F424" i="2"/>
  <c r="F412" i="2"/>
  <c r="F400" i="2"/>
  <c r="F388" i="2"/>
  <c r="F376" i="2"/>
  <c r="F364" i="2"/>
  <c r="F352" i="2"/>
  <c r="F340" i="2"/>
  <c r="F328" i="2"/>
  <c r="F316" i="2"/>
  <c r="F304" i="2"/>
  <c r="F292" i="2"/>
  <c r="F280" i="2"/>
  <c r="F268" i="2"/>
  <c r="F256" i="2"/>
  <c r="F244" i="2"/>
  <c r="F232" i="2"/>
  <c r="F230" i="2"/>
  <c r="F229" i="2"/>
  <c r="F228" i="2"/>
  <c r="F227" i="2"/>
  <c r="F226" i="2"/>
  <c r="F225" i="2"/>
  <c r="F224" i="2"/>
  <c r="F223" i="2"/>
  <c r="F222" i="2"/>
  <c r="F221" i="2"/>
  <c r="F208" i="2"/>
  <c r="F196" i="2"/>
  <c r="F184" i="2"/>
  <c r="F172" i="2"/>
  <c r="F160" i="2"/>
  <c r="F148" i="2"/>
  <c r="F136" i="2"/>
  <c r="F124" i="2"/>
  <c r="F112" i="2"/>
  <c r="F100" i="2"/>
  <c r="F88" i="2"/>
  <c r="F76" i="2"/>
  <c r="F64" i="2"/>
  <c r="F52" i="2"/>
  <c r="F50" i="2"/>
  <c r="F49" i="2"/>
  <c r="F48" i="2"/>
  <c r="F47" i="2"/>
  <c r="F46" i="2"/>
  <c r="F45" i="2"/>
  <c r="F44" i="2"/>
  <c r="F43" i="2"/>
  <c r="F42" i="2"/>
  <c r="F41" i="2"/>
  <c r="F28" i="2"/>
  <c r="F16" i="2"/>
  <c r="F4" i="2"/>
  <c r="H4" i="2"/>
  <c r="H3" i="2" s="1"/>
  <c r="G4" i="2"/>
  <c r="H16" i="2"/>
  <c r="H15" i="2" s="1"/>
  <c r="G16" i="2"/>
  <c r="H28" i="2"/>
  <c r="H27" i="2" s="1"/>
  <c r="G28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52" i="2"/>
  <c r="H51" i="2" s="1"/>
  <c r="G52" i="2"/>
  <c r="H64" i="2"/>
  <c r="H63" i="2" s="1"/>
  <c r="G64" i="2"/>
  <c r="H76" i="2"/>
  <c r="H75" i="2" s="1"/>
  <c r="G76" i="2"/>
  <c r="H88" i="2"/>
  <c r="H87" i="2" s="1"/>
  <c r="G88" i="2"/>
  <c r="H100" i="2"/>
  <c r="H99" i="2" s="1"/>
  <c r="G100" i="2"/>
  <c r="G99" i="2" s="1"/>
  <c r="H112" i="2"/>
  <c r="H111" i="2" s="1"/>
  <c r="G112" i="2"/>
  <c r="H124" i="2"/>
  <c r="H123" i="2" s="1"/>
  <c r="G124" i="2"/>
  <c r="H136" i="2"/>
  <c r="H135" i="2" s="1"/>
  <c r="G136" i="2"/>
  <c r="H148" i="2"/>
  <c r="H147" i="2" s="1"/>
  <c r="G148" i="2"/>
  <c r="H160" i="2"/>
  <c r="H159" i="2" s="1"/>
  <c r="G160" i="2"/>
  <c r="H172" i="2"/>
  <c r="H171" i="2" s="1"/>
  <c r="G172" i="2"/>
  <c r="H184" i="2"/>
  <c r="H183" i="2" s="1"/>
  <c r="G184" i="2"/>
  <c r="H196" i="2"/>
  <c r="H195" i="2" s="1"/>
  <c r="G196" i="2"/>
  <c r="H208" i="2"/>
  <c r="H207" i="2" s="1"/>
  <c r="G208" i="2"/>
  <c r="H230" i="2"/>
  <c r="G230" i="2"/>
  <c r="H229" i="2"/>
  <c r="G229" i="2"/>
  <c r="H228" i="2"/>
  <c r="G228" i="2"/>
  <c r="H227" i="2"/>
  <c r="G227" i="2"/>
  <c r="H226" i="2"/>
  <c r="G226" i="2"/>
  <c r="H225" i="2"/>
  <c r="G225" i="2"/>
  <c r="H224" i="2"/>
  <c r="G224" i="2"/>
  <c r="H223" i="2"/>
  <c r="G223" i="2"/>
  <c r="H222" i="2"/>
  <c r="G222" i="2"/>
  <c r="H221" i="2"/>
  <c r="G221" i="2"/>
  <c r="H232" i="2"/>
  <c r="H231" i="2" s="1"/>
  <c r="G232" i="2"/>
  <c r="H244" i="2"/>
  <c r="H243" i="2" s="1"/>
  <c r="G244" i="2"/>
  <c r="H256" i="2"/>
  <c r="H255" i="2" s="1"/>
  <c r="G256" i="2"/>
  <c r="H268" i="2"/>
  <c r="H267" i="2" s="1"/>
  <c r="G268" i="2"/>
  <c r="H280" i="2"/>
  <c r="H279" i="2" s="1"/>
  <c r="G280" i="2"/>
  <c r="H291" i="2"/>
  <c r="G292" i="2"/>
  <c r="H304" i="2"/>
  <c r="H303" i="2" s="1"/>
  <c r="G304" i="2"/>
  <c r="H316" i="2"/>
  <c r="H315" i="2" s="1"/>
  <c r="G316" i="2"/>
  <c r="H328" i="2"/>
  <c r="H327" i="2" s="1"/>
  <c r="G328" i="2"/>
  <c r="H340" i="2"/>
  <c r="H339" i="2" s="1"/>
  <c r="G340" i="2"/>
  <c r="H352" i="2"/>
  <c r="H351" i="2" s="1"/>
  <c r="G352" i="2"/>
  <c r="H364" i="2"/>
  <c r="H363" i="2" s="1"/>
  <c r="G364" i="2"/>
  <c r="H376" i="2"/>
  <c r="H375" i="2" s="1"/>
  <c r="G376" i="2"/>
  <c r="H388" i="2"/>
  <c r="H387" i="2" s="1"/>
  <c r="H400" i="2"/>
  <c r="H399" i="2" s="1"/>
  <c r="G400" i="2"/>
  <c r="H412" i="2"/>
  <c r="H411" i="2" s="1"/>
  <c r="G412" i="2"/>
  <c r="H424" i="2"/>
  <c r="H423" i="2" s="1"/>
  <c r="G424" i="2"/>
  <c r="H436" i="2"/>
  <c r="H435" i="2" s="1"/>
  <c r="G436" i="2"/>
  <c r="H448" i="2"/>
  <c r="H447" i="2" s="1"/>
  <c r="G448" i="2"/>
  <c r="H460" i="2"/>
  <c r="H459" i="2" s="1"/>
  <c r="G460" i="2"/>
  <c r="H472" i="2"/>
  <c r="H471" i="2" s="1"/>
  <c r="G472" i="2"/>
  <c r="H485" i="2"/>
  <c r="H484" i="2" s="1"/>
  <c r="G485" i="2"/>
  <c r="H497" i="2"/>
  <c r="H496" i="2" s="1"/>
  <c r="H509" i="2"/>
  <c r="H508" i="2" s="1"/>
  <c r="H521" i="2"/>
  <c r="H520" i="2" s="1"/>
  <c r="H533" i="2"/>
  <c r="H532" i="2" s="1"/>
  <c r="G497" i="2"/>
  <c r="G509" i="2"/>
  <c r="G508" i="2" s="1"/>
  <c r="G531" i="2"/>
  <c r="G530" i="2"/>
  <c r="G529" i="2"/>
  <c r="G528" i="2"/>
  <c r="G527" i="2"/>
  <c r="G526" i="2"/>
  <c r="G525" i="2"/>
  <c r="G524" i="2"/>
  <c r="G523" i="2"/>
  <c r="G522" i="2"/>
  <c r="G533" i="2"/>
  <c r="I526" i="2" l="1"/>
  <c r="F27" i="2"/>
  <c r="F63" i="2"/>
  <c r="F111" i="2"/>
  <c r="F159" i="2"/>
  <c r="F207" i="2"/>
  <c r="F243" i="2"/>
  <c r="F279" i="2"/>
  <c r="F521" i="2"/>
  <c r="I523" i="2"/>
  <c r="I527" i="2"/>
  <c r="J527" i="2" s="1"/>
  <c r="I531" i="2"/>
  <c r="F435" i="2"/>
  <c r="F484" i="2"/>
  <c r="I530" i="2"/>
  <c r="I508" i="2"/>
  <c r="I509" i="2"/>
  <c r="K509" i="2" s="1"/>
  <c r="F387" i="2"/>
  <c r="I524" i="2"/>
  <c r="J524" i="2" s="1"/>
  <c r="I528" i="2"/>
  <c r="G532" i="2"/>
  <c r="I532" i="2" s="1"/>
  <c r="I533" i="2"/>
  <c r="K533" i="2" s="1"/>
  <c r="I525" i="2"/>
  <c r="J525" i="2" s="1"/>
  <c r="I529" i="2"/>
  <c r="G496" i="2"/>
  <c r="I496" i="2" s="1"/>
  <c r="I497" i="2"/>
  <c r="K497" i="2" s="1"/>
  <c r="G459" i="2"/>
  <c r="I459" i="2" s="1"/>
  <c r="I460" i="2"/>
  <c r="K460" i="2" s="1"/>
  <c r="G435" i="2"/>
  <c r="I435" i="2" s="1"/>
  <c r="I436" i="2"/>
  <c r="K436" i="2" s="1"/>
  <c r="G423" i="2"/>
  <c r="I423" i="2" s="1"/>
  <c r="I424" i="2"/>
  <c r="K424" i="2" s="1"/>
  <c r="G399" i="2"/>
  <c r="I399" i="2" s="1"/>
  <c r="I400" i="2"/>
  <c r="K400" i="2" s="1"/>
  <c r="G375" i="2"/>
  <c r="I375" i="2" s="1"/>
  <c r="I376" i="2"/>
  <c r="K376" i="2" s="1"/>
  <c r="G351" i="2"/>
  <c r="I351" i="2" s="1"/>
  <c r="I352" i="2"/>
  <c r="K352" i="2" s="1"/>
  <c r="G339" i="2"/>
  <c r="I339" i="2" s="1"/>
  <c r="I340" i="2"/>
  <c r="K340" i="2" s="1"/>
  <c r="G327" i="2"/>
  <c r="I327" i="2" s="1"/>
  <c r="I328" i="2"/>
  <c r="K328" i="2" s="1"/>
  <c r="G315" i="2"/>
  <c r="I315" i="2" s="1"/>
  <c r="I316" i="2"/>
  <c r="K316" i="2" s="1"/>
  <c r="G291" i="2"/>
  <c r="I291" i="2" s="1"/>
  <c r="I292" i="2"/>
  <c r="K292" i="2" s="1"/>
  <c r="G279" i="2"/>
  <c r="I279" i="2" s="1"/>
  <c r="I280" i="2"/>
  <c r="K280" i="2" s="1"/>
  <c r="G267" i="2"/>
  <c r="I267" i="2" s="1"/>
  <c r="I268" i="2"/>
  <c r="K268" i="2" s="1"/>
  <c r="G243" i="2"/>
  <c r="I243" i="2" s="1"/>
  <c r="I244" i="2"/>
  <c r="K244" i="2" s="1"/>
  <c r="I221" i="2"/>
  <c r="K221" i="2" s="1"/>
  <c r="I223" i="2"/>
  <c r="K223" i="2" s="1"/>
  <c r="I225" i="2"/>
  <c r="K225" i="2" s="1"/>
  <c r="I227" i="2"/>
  <c r="K227" i="2" s="1"/>
  <c r="I229" i="2"/>
  <c r="K229" i="2" s="1"/>
  <c r="G207" i="2"/>
  <c r="I207" i="2" s="1"/>
  <c r="I208" i="2"/>
  <c r="K208" i="2" s="1"/>
  <c r="G183" i="2"/>
  <c r="I183" i="2" s="1"/>
  <c r="I184" i="2"/>
  <c r="K184" i="2" s="1"/>
  <c r="G159" i="2"/>
  <c r="I159" i="2" s="1"/>
  <c r="I160" i="2"/>
  <c r="K160" i="2" s="1"/>
  <c r="G135" i="2"/>
  <c r="I135" i="2" s="1"/>
  <c r="I136" i="2"/>
  <c r="K136" i="2" s="1"/>
  <c r="G111" i="2"/>
  <c r="I111" i="2" s="1"/>
  <c r="I112" i="2"/>
  <c r="K112" i="2" s="1"/>
  <c r="G87" i="2"/>
  <c r="I87" i="2" s="1"/>
  <c r="I88" i="2"/>
  <c r="K88" i="2" s="1"/>
  <c r="G63" i="2"/>
  <c r="I63" i="2" s="1"/>
  <c r="I64" i="2"/>
  <c r="K64" i="2" s="1"/>
  <c r="I41" i="2"/>
  <c r="K41" i="2" s="1"/>
  <c r="I522" i="2"/>
  <c r="I43" i="2"/>
  <c r="K43" i="2" s="1"/>
  <c r="I45" i="2"/>
  <c r="K45" i="2" s="1"/>
  <c r="I47" i="2"/>
  <c r="K47" i="2" s="1"/>
  <c r="I49" i="2"/>
  <c r="K49" i="2" s="1"/>
  <c r="G27" i="2"/>
  <c r="I27" i="2" s="1"/>
  <c r="I28" i="2"/>
  <c r="K28" i="2" s="1"/>
  <c r="F15" i="2"/>
  <c r="F51" i="2"/>
  <c r="F99" i="2"/>
  <c r="F147" i="2"/>
  <c r="F195" i="2"/>
  <c r="J223" i="2"/>
  <c r="F231" i="2"/>
  <c r="F315" i="2"/>
  <c r="F375" i="2"/>
  <c r="F471" i="2"/>
  <c r="J526" i="2"/>
  <c r="G484" i="2"/>
  <c r="I484" i="2" s="1"/>
  <c r="I485" i="2"/>
  <c r="K485" i="2" s="1"/>
  <c r="G471" i="2"/>
  <c r="I471" i="2" s="1"/>
  <c r="I472" i="2"/>
  <c r="K472" i="2" s="1"/>
  <c r="G447" i="2"/>
  <c r="I447" i="2" s="1"/>
  <c r="I448" i="2"/>
  <c r="K448" i="2" s="1"/>
  <c r="G411" i="2"/>
  <c r="I411" i="2" s="1"/>
  <c r="I412" i="2"/>
  <c r="K412" i="2" s="1"/>
  <c r="G387" i="2"/>
  <c r="I387" i="2" s="1"/>
  <c r="I388" i="2"/>
  <c r="K388" i="2" s="1"/>
  <c r="G363" i="2"/>
  <c r="I363" i="2" s="1"/>
  <c r="I364" i="2"/>
  <c r="K364" i="2" s="1"/>
  <c r="G303" i="2"/>
  <c r="I303" i="2" s="1"/>
  <c r="I304" i="2"/>
  <c r="K304" i="2" s="1"/>
  <c r="G255" i="2"/>
  <c r="I255" i="2" s="1"/>
  <c r="I256" i="2"/>
  <c r="K256" i="2" s="1"/>
  <c r="G231" i="2"/>
  <c r="I231" i="2" s="1"/>
  <c r="I232" i="2"/>
  <c r="K232" i="2" s="1"/>
  <c r="I222" i="2"/>
  <c r="K222" i="2" s="1"/>
  <c r="I224" i="2"/>
  <c r="K224" i="2" s="1"/>
  <c r="I226" i="2"/>
  <c r="K226" i="2" s="1"/>
  <c r="I228" i="2"/>
  <c r="K228" i="2" s="1"/>
  <c r="I230" i="2"/>
  <c r="K230" i="2" s="1"/>
  <c r="G195" i="2"/>
  <c r="I195" i="2" s="1"/>
  <c r="I196" i="2"/>
  <c r="K196" i="2" s="1"/>
  <c r="G171" i="2"/>
  <c r="I171" i="2" s="1"/>
  <c r="I172" i="2"/>
  <c r="K172" i="2" s="1"/>
  <c r="G147" i="2"/>
  <c r="I147" i="2" s="1"/>
  <c r="I148" i="2"/>
  <c r="K148" i="2" s="1"/>
  <c r="G123" i="2"/>
  <c r="I123" i="2" s="1"/>
  <c r="I124" i="2"/>
  <c r="K124" i="2" s="1"/>
  <c r="I99" i="2"/>
  <c r="I100" i="2"/>
  <c r="K100" i="2" s="1"/>
  <c r="G75" i="2"/>
  <c r="I75" i="2" s="1"/>
  <c r="I76" i="2"/>
  <c r="K76" i="2" s="1"/>
  <c r="G51" i="2"/>
  <c r="I51" i="2" s="1"/>
  <c r="I52" i="2"/>
  <c r="K52" i="2" s="1"/>
  <c r="I42" i="2"/>
  <c r="K42" i="2" s="1"/>
  <c r="I44" i="2"/>
  <c r="K44" i="2" s="1"/>
  <c r="I46" i="2"/>
  <c r="K46" i="2" s="1"/>
  <c r="I48" i="2"/>
  <c r="K48" i="2" s="1"/>
  <c r="I50" i="2"/>
  <c r="K50" i="2" s="1"/>
  <c r="G15" i="2"/>
  <c r="I15" i="2" s="1"/>
  <c r="I16" i="2"/>
  <c r="K16" i="2" s="1"/>
  <c r="G3" i="2"/>
  <c r="I3" i="2" s="1"/>
  <c r="I4" i="2"/>
  <c r="K4" i="2" s="1"/>
  <c r="F3" i="2"/>
  <c r="J49" i="2"/>
  <c r="F75" i="2"/>
  <c r="F123" i="2"/>
  <c r="F171" i="2"/>
  <c r="J225" i="2"/>
  <c r="F255" i="2"/>
  <c r="F291" i="2"/>
  <c r="F327" i="2"/>
  <c r="F339" i="2"/>
  <c r="F351" i="2"/>
  <c r="F399" i="2"/>
  <c r="F447" i="2"/>
  <c r="F532" i="2"/>
  <c r="F87" i="2"/>
  <c r="F135" i="2"/>
  <c r="F183" i="2"/>
  <c r="F267" i="2"/>
  <c r="F303" i="2"/>
  <c r="F363" i="2"/>
  <c r="F411" i="2"/>
  <c r="F423" i="2"/>
  <c r="F459" i="2"/>
  <c r="F496" i="2"/>
  <c r="F508" i="2"/>
  <c r="F220" i="2"/>
  <c r="F40" i="2"/>
  <c r="G40" i="2"/>
  <c r="G220" i="2"/>
  <c r="H220" i="2"/>
  <c r="H219" i="2" s="1"/>
  <c r="H40" i="2"/>
  <c r="H39" i="2" s="1"/>
  <c r="G521" i="2"/>
  <c r="J268" i="2" l="1"/>
  <c r="J400" i="2"/>
  <c r="J352" i="2"/>
  <c r="J136" i="2"/>
  <c r="J460" i="2"/>
  <c r="J424" i="2"/>
  <c r="K159" i="2"/>
  <c r="J229" i="2"/>
  <c r="K525" i="2"/>
  <c r="K530" i="2"/>
  <c r="K526" i="2"/>
  <c r="K522" i="2"/>
  <c r="K524" i="2"/>
  <c r="K531" i="2"/>
  <c r="K523" i="2"/>
  <c r="K529" i="2"/>
  <c r="K527" i="2"/>
  <c r="K528" i="2"/>
  <c r="J497" i="2"/>
  <c r="J530" i="2"/>
  <c r="J45" i="2"/>
  <c r="K27" i="2"/>
  <c r="K207" i="2"/>
  <c r="J529" i="2"/>
  <c r="J533" i="2"/>
  <c r="J328" i="2"/>
  <c r="J340" i="2"/>
  <c r="J509" i="2"/>
  <c r="K15" i="2"/>
  <c r="J50" i="2"/>
  <c r="J364" i="2"/>
  <c r="J528" i="2"/>
  <c r="J376" i="2"/>
  <c r="J304" i="2"/>
  <c r="J41" i="2"/>
  <c r="K387" i="2"/>
  <c r="J448" i="2"/>
  <c r="J316" i="2"/>
  <c r="J412" i="2"/>
  <c r="J184" i="2"/>
  <c r="J88" i="2"/>
  <c r="J221" i="2"/>
  <c r="K279" i="2"/>
  <c r="J292" i="2"/>
  <c r="K51" i="2"/>
  <c r="K111" i="2"/>
  <c r="J42" i="2"/>
  <c r="J227" i="2"/>
  <c r="K484" i="2"/>
  <c r="K435" i="2"/>
  <c r="K243" i="2"/>
  <c r="K231" i="2"/>
  <c r="K195" i="2"/>
  <c r="K99" i="2"/>
  <c r="K63" i="2"/>
  <c r="J522" i="2"/>
  <c r="J226" i="2"/>
  <c r="J4" i="2"/>
  <c r="J46" i="2"/>
  <c r="J256" i="2"/>
  <c r="J43" i="2"/>
  <c r="J472" i="2"/>
  <c r="J232" i="2"/>
  <c r="J47" i="2"/>
  <c r="K255" i="2"/>
  <c r="K447" i="2"/>
  <c r="J124" i="2"/>
  <c r="K471" i="2"/>
  <c r="J531" i="2"/>
  <c r="J459" i="2"/>
  <c r="G520" i="2"/>
  <c r="I520" i="2" s="1"/>
  <c r="I521" i="2"/>
  <c r="K521" i="2" s="1"/>
  <c r="J496" i="2"/>
  <c r="J423" i="2"/>
  <c r="J447" i="2"/>
  <c r="J399" i="2"/>
  <c r="J171" i="2"/>
  <c r="J76" i="2"/>
  <c r="K147" i="2"/>
  <c r="J315" i="2"/>
  <c r="J196" i="2"/>
  <c r="J99" i="2"/>
  <c r="J16" i="2"/>
  <c r="J44" i="2"/>
  <c r="K87" i="2"/>
  <c r="K135" i="2"/>
  <c r="K183" i="2"/>
  <c r="K291" i="2"/>
  <c r="K315" i="2"/>
  <c r="J387" i="2"/>
  <c r="K508" i="2"/>
  <c r="J485" i="2"/>
  <c r="J435" i="2"/>
  <c r="F520" i="2"/>
  <c r="J244" i="2"/>
  <c r="J160" i="2"/>
  <c r="J63" i="2"/>
  <c r="J508" i="2"/>
  <c r="J303" i="2"/>
  <c r="J375" i="2"/>
  <c r="J147" i="2"/>
  <c r="J52" i="2"/>
  <c r="K339" i="2"/>
  <c r="K375" i="2"/>
  <c r="K532" i="2"/>
  <c r="J280" i="2"/>
  <c r="J208" i="2"/>
  <c r="J111" i="2"/>
  <c r="J48" i="2"/>
  <c r="J27" i="2"/>
  <c r="G39" i="2"/>
  <c r="I39" i="2" s="1"/>
  <c r="I40" i="2"/>
  <c r="K40" i="2" s="1"/>
  <c r="J87" i="2"/>
  <c r="J291" i="2"/>
  <c r="J3" i="2"/>
  <c r="K3" i="2"/>
  <c r="G219" i="2"/>
  <c r="I219" i="2" s="1"/>
  <c r="I220" i="2"/>
  <c r="K220" i="2" s="1"/>
  <c r="F219" i="2"/>
  <c r="J363" i="2"/>
  <c r="J267" i="2"/>
  <c r="J135" i="2"/>
  <c r="J327" i="2"/>
  <c r="J172" i="2"/>
  <c r="J75" i="2"/>
  <c r="K75" i="2"/>
  <c r="K123" i="2"/>
  <c r="K171" i="2"/>
  <c r="J471" i="2"/>
  <c r="J195" i="2"/>
  <c r="J100" i="2"/>
  <c r="J15" i="2"/>
  <c r="J228" i="2"/>
  <c r="K327" i="2"/>
  <c r="J388" i="2"/>
  <c r="J484" i="2"/>
  <c r="J436" i="2"/>
  <c r="J523" i="2"/>
  <c r="J243" i="2"/>
  <c r="J159" i="2"/>
  <c r="J64" i="2"/>
  <c r="F39" i="2"/>
  <c r="J411" i="2"/>
  <c r="J230" i="2"/>
  <c r="J222" i="2"/>
  <c r="J183" i="2"/>
  <c r="J532" i="2"/>
  <c r="J351" i="2"/>
  <c r="J339" i="2"/>
  <c r="J255" i="2"/>
  <c r="J123" i="2"/>
  <c r="K303" i="2"/>
  <c r="K363" i="2"/>
  <c r="K411" i="2"/>
  <c r="J231" i="2"/>
  <c r="J148" i="2"/>
  <c r="J51" i="2"/>
  <c r="K267" i="2"/>
  <c r="K351" i="2"/>
  <c r="K399" i="2"/>
  <c r="K423" i="2"/>
  <c r="K459" i="2"/>
  <c r="K496" i="2"/>
  <c r="J279" i="2"/>
  <c r="J224" i="2"/>
  <c r="J207" i="2"/>
  <c r="J112" i="2"/>
  <c r="J28" i="2"/>
  <c r="N230" i="2"/>
  <c r="N229" i="2"/>
  <c r="N228" i="2"/>
  <c r="N227" i="2"/>
  <c r="N226" i="2"/>
  <c r="N225" i="2"/>
  <c r="N224" i="2"/>
  <c r="N223" i="2"/>
  <c r="N222" i="2"/>
  <c r="N221" i="2"/>
  <c r="N50" i="2"/>
  <c r="N49" i="2"/>
  <c r="N48" i="2"/>
  <c r="N47" i="2"/>
  <c r="N46" i="2"/>
  <c r="N45" i="2"/>
  <c r="N44" i="2"/>
  <c r="N43" i="2"/>
  <c r="N42" i="2"/>
  <c r="N41" i="2"/>
  <c r="J40" i="2" l="1"/>
  <c r="J521" i="2"/>
  <c r="J219" i="2"/>
  <c r="K219" i="2"/>
  <c r="K520" i="2"/>
  <c r="J39" i="2"/>
  <c r="J220" i="2"/>
  <c r="K39" i="2"/>
  <c r="J520" i="2"/>
  <c r="N40" i="2"/>
  <c r="N39" i="2" s="1"/>
  <c r="N220" i="2"/>
  <c r="N219" i="2" s="1"/>
  <c r="N531" i="2"/>
  <c r="M531" i="2"/>
  <c r="L531" i="2"/>
  <c r="N530" i="2"/>
  <c r="M530" i="2"/>
  <c r="L530" i="2"/>
  <c r="N529" i="2"/>
  <c r="M529" i="2"/>
  <c r="L529" i="2"/>
  <c r="M528" i="2"/>
  <c r="L528" i="2"/>
  <c r="N527" i="2"/>
  <c r="M527" i="2"/>
  <c r="L527" i="2"/>
  <c r="N526" i="2"/>
  <c r="M526" i="2"/>
  <c r="L526" i="2"/>
  <c r="N525" i="2"/>
  <c r="M525" i="2"/>
  <c r="L525" i="2"/>
  <c r="N524" i="2"/>
  <c r="M524" i="2"/>
  <c r="L524" i="2"/>
  <c r="M523" i="2"/>
  <c r="L523" i="2"/>
  <c r="N522" i="2"/>
  <c r="M522" i="2"/>
  <c r="L522" i="2"/>
  <c r="D531" i="2"/>
  <c r="D530" i="2"/>
  <c r="D529" i="2"/>
  <c r="D528" i="2"/>
  <c r="D527" i="2"/>
  <c r="D526" i="2"/>
  <c r="D525" i="2"/>
  <c r="D524" i="2"/>
  <c r="D523" i="2"/>
  <c r="D522" i="2"/>
  <c r="O543" i="2"/>
  <c r="A543" i="2" s="1"/>
  <c r="O542" i="2"/>
  <c r="A542" i="2" s="1"/>
  <c r="A541" i="2"/>
  <c r="O540" i="2"/>
  <c r="A540" i="2" s="1"/>
  <c r="O539" i="2"/>
  <c r="A539" i="2" s="1"/>
  <c r="O538" i="2"/>
  <c r="A538" i="2" s="1"/>
  <c r="O537" i="2"/>
  <c r="A537" i="2" s="1"/>
  <c r="O536" i="2"/>
  <c r="A536" i="2" s="1"/>
  <c r="O535" i="2"/>
  <c r="A535" i="2" s="1"/>
  <c r="O534" i="2"/>
  <c r="A534" i="2" s="1"/>
  <c r="N533" i="2"/>
  <c r="N532" i="2" s="1"/>
  <c r="M533" i="2"/>
  <c r="M532" i="2" s="1"/>
  <c r="L533" i="2"/>
  <c r="L532" i="2" s="1"/>
  <c r="D533" i="2"/>
  <c r="O519" i="2"/>
  <c r="A519" i="2" s="1"/>
  <c r="O518" i="2"/>
  <c r="A518" i="2" s="1"/>
  <c r="O517" i="2"/>
  <c r="A517" i="2" s="1"/>
  <c r="O516" i="2"/>
  <c r="O515" i="2"/>
  <c r="A515" i="2" s="1"/>
  <c r="O514" i="2"/>
  <c r="A514" i="2" s="1"/>
  <c r="O513" i="2"/>
  <c r="A513" i="2" s="1"/>
  <c r="O512" i="2"/>
  <c r="A512" i="2" s="1"/>
  <c r="O511" i="2"/>
  <c r="A511" i="2" s="1"/>
  <c r="O510" i="2"/>
  <c r="A510" i="2" s="1"/>
  <c r="N509" i="2"/>
  <c r="N508" i="2" s="1"/>
  <c r="M509" i="2"/>
  <c r="M508" i="2" s="1"/>
  <c r="L509" i="2"/>
  <c r="L508" i="2" s="1"/>
  <c r="D509" i="2"/>
  <c r="A516" i="2" l="1"/>
  <c r="D532" i="2"/>
  <c r="D508" i="2"/>
  <c r="P512" i="2"/>
  <c r="Q534" i="2"/>
  <c r="Q538" i="2"/>
  <c r="Q542" i="2"/>
  <c r="P511" i="2"/>
  <c r="Q515" i="2"/>
  <c r="Q519" i="2"/>
  <c r="P537" i="2"/>
  <c r="Q541" i="2"/>
  <c r="Q510" i="2"/>
  <c r="P514" i="2"/>
  <c r="Q518" i="2"/>
  <c r="Q536" i="2"/>
  <c r="Q540" i="2"/>
  <c r="Q513" i="2"/>
  <c r="Q517" i="2"/>
  <c r="Q535" i="2"/>
  <c r="Q539" i="2"/>
  <c r="Q543" i="2"/>
  <c r="D521" i="2"/>
  <c r="O527" i="2"/>
  <c r="O524" i="2"/>
  <c r="O523" i="2"/>
  <c r="Q523" i="2" s="1"/>
  <c r="O531" i="2"/>
  <c r="Q531" i="2" s="1"/>
  <c r="O522" i="2"/>
  <c r="Q522" i="2" s="1"/>
  <c r="O528" i="2"/>
  <c r="Q528" i="2" s="1"/>
  <c r="M521" i="2"/>
  <c r="M520" i="2" s="1"/>
  <c r="P542" i="2"/>
  <c r="Q511" i="2"/>
  <c r="Q516" i="2"/>
  <c r="P516" i="2"/>
  <c r="O509" i="2"/>
  <c r="A509" i="2" s="1"/>
  <c r="P510" i="2"/>
  <c r="Q514" i="2"/>
  <c r="P515" i="2"/>
  <c r="P540" i="2"/>
  <c r="P536" i="2"/>
  <c r="Q537" i="2"/>
  <c r="P538" i="2"/>
  <c r="N521" i="2"/>
  <c r="N520" i="2" s="1"/>
  <c r="O526" i="2"/>
  <c r="O530" i="2"/>
  <c r="O533" i="2"/>
  <c r="A533" i="2" s="1"/>
  <c r="P534" i="2"/>
  <c r="L521" i="2"/>
  <c r="L520" i="2" s="1"/>
  <c r="O525" i="2"/>
  <c r="P525" i="2" s="1"/>
  <c r="O529" i="2"/>
  <c r="P541" i="2"/>
  <c r="P535" i="2"/>
  <c r="P539" i="2"/>
  <c r="P543" i="2"/>
  <c r="Q512" i="2"/>
  <c r="P513" i="2"/>
  <c r="P517" i="2"/>
  <c r="P518" i="2"/>
  <c r="P519" i="2"/>
  <c r="Q483" i="2"/>
  <c r="Q530" i="2" l="1"/>
  <c r="Q526" i="2"/>
  <c r="Q527" i="2"/>
  <c r="Q529" i="2"/>
  <c r="P523" i="2"/>
  <c r="A531" i="2"/>
  <c r="A523" i="2"/>
  <c r="D520" i="2"/>
  <c r="A526" i="2"/>
  <c r="A529" i="2"/>
  <c r="A528" i="2"/>
  <c r="A527" i="2"/>
  <c r="A530" i="2"/>
  <c r="A522" i="2"/>
  <c r="A525" i="2"/>
  <c r="A524" i="2"/>
  <c r="P527" i="2"/>
  <c r="P524" i="2"/>
  <c r="Q524" i="2"/>
  <c r="P531" i="2"/>
  <c r="P528" i="2"/>
  <c r="P522" i="2"/>
  <c r="O521" i="2"/>
  <c r="O520" i="2" s="1"/>
  <c r="Q520" i="2" s="1"/>
  <c r="P533" i="2"/>
  <c r="P532" i="2" s="1"/>
  <c r="P530" i="2"/>
  <c r="Q533" i="2"/>
  <c r="O532" i="2"/>
  <c r="Q532" i="2" s="1"/>
  <c r="P529" i="2"/>
  <c r="Q509" i="2"/>
  <c r="O508" i="2"/>
  <c r="Q508" i="2" s="1"/>
  <c r="P526" i="2"/>
  <c r="P509" i="2"/>
  <c r="P508" i="2" s="1"/>
  <c r="Q525" i="2"/>
  <c r="A532" i="2" l="1"/>
  <c r="A521" i="2"/>
  <c r="A508" i="2"/>
  <c r="A520" i="2"/>
  <c r="Q521" i="2"/>
  <c r="P521" i="2"/>
  <c r="P520" i="2" s="1"/>
  <c r="D497" i="2" l="1"/>
  <c r="D485" i="2"/>
  <c r="D472" i="2"/>
  <c r="D460" i="2"/>
  <c r="D448" i="2"/>
  <c r="D436" i="2"/>
  <c r="D424" i="2"/>
  <c r="D412" i="2"/>
  <c r="D400" i="2"/>
  <c r="D388" i="2"/>
  <c r="D376" i="2"/>
  <c r="D364" i="2"/>
  <c r="D352" i="2"/>
  <c r="D340" i="2"/>
  <c r="D328" i="2"/>
  <c r="D316" i="2"/>
  <c r="D304" i="2"/>
  <c r="D292" i="2"/>
  <c r="D280" i="2"/>
  <c r="D268" i="2"/>
  <c r="D256" i="2"/>
  <c r="D244" i="2"/>
  <c r="D232" i="2"/>
  <c r="D230" i="2"/>
  <c r="D229" i="2"/>
  <c r="D228" i="2"/>
  <c r="D227" i="2"/>
  <c r="D226" i="2"/>
  <c r="D225" i="2"/>
  <c r="D224" i="2"/>
  <c r="D223" i="2"/>
  <c r="D222" i="2"/>
  <c r="D221" i="2"/>
  <c r="D52" i="2"/>
  <c r="D50" i="2"/>
  <c r="D49" i="2"/>
  <c r="D48" i="2"/>
  <c r="D47" i="2"/>
  <c r="D46" i="2"/>
  <c r="D45" i="2"/>
  <c r="D44" i="2"/>
  <c r="D43" i="2"/>
  <c r="D42" i="2"/>
  <c r="D41" i="2"/>
  <c r="D28" i="2"/>
  <c r="D16" i="2"/>
  <c r="D4" i="2"/>
  <c r="M497" i="2"/>
  <c r="M496" i="2" s="1"/>
  <c r="M485" i="2"/>
  <c r="M484" i="2" s="1"/>
  <c r="M472" i="2"/>
  <c r="M471" i="2" s="1"/>
  <c r="M460" i="2"/>
  <c r="M459" i="2" s="1"/>
  <c r="M448" i="2"/>
  <c r="M447" i="2" s="1"/>
  <c r="M436" i="2"/>
  <c r="M435" i="2" s="1"/>
  <c r="M424" i="2"/>
  <c r="M423" i="2" s="1"/>
  <c r="M412" i="2"/>
  <c r="M411" i="2" s="1"/>
  <c r="M400" i="2"/>
  <c r="M399" i="2" s="1"/>
  <c r="M388" i="2"/>
  <c r="M387" i="2" s="1"/>
  <c r="M376" i="2"/>
  <c r="M375" i="2" s="1"/>
  <c r="M364" i="2"/>
  <c r="M363" i="2" s="1"/>
  <c r="M352" i="2"/>
  <c r="M351" i="2" s="1"/>
  <c r="M340" i="2"/>
  <c r="M339" i="2" s="1"/>
  <c r="M328" i="2"/>
  <c r="M327" i="2" s="1"/>
  <c r="M316" i="2"/>
  <c r="M315" i="2" s="1"/>
  <c r="M304" i="2"/>
  <c r="M303" i="2" s="1"/>
  <c r="M292" i="2"/>
  <c r="M291" i="2" s="1"/>
  <c r="M280" i="2"/>
  <c r="M279" i="2" s="1"/>
  <c r="M268" i="2"/>
  <c r="M267" i="2" s="1"/>
  <c r="M256" i="2"/>
  <c r="M255" i="2" s="1"/>
  <c r="M244" i="2"/>
  <c r="M243" i="2" s="1"/>
  <c r="M232" i="2"/>
  <c r="M231" i="2" s="1"/>
  <c r="M230" i="2"/>
  <c r="M229" i="2"/>
  <c r="M228" i="2"/>
  <c r="M227" i="2"/>
  <c r="M226" i="2"/>
  <c r="M225" i="2"/>
  <c r="M224" i="2"/>
  <c r="M223" i="2"/>
  <c r="M222" i="2"/>
  <c r="M221" i="2"/>
  <c r="M208" i="2"/>
  <c r="M207" i="2" s="1"/>
  <c r="M196" i="2"/>
  <c r="M195" i="2" s="1"/>
  <c r="M184" i="2"/>
  <c r="M183" i="2" s="1"/>
  <c r="M172" i="2"/>
  <c r="M171" i="2" s="1"/>
  <c r="M160" i="2"/>
  <c r="M159" i="2" s="1"/>
  <c r="M148" i="2"/>
  <c r="M147" i="2" s="1"/>
  <c r="M136" i="2"/>
  <c r="M135" i="2" s="1"/>
  <c r="M124" i="2"/>
  <c r="M123" i="2" s="1"/>
  <c r="M112" i="2"/>
  <c r="M111" i="2" s="1"/>
  <c r="M100" i="2"/>
  <c r="M99" i="2" s="1"/>
  <c r="M88" i="2"/>
  <c r="M87" i="2" s="1"/>
  <c r="M76" i="2"/>
  <c r="M75" i="2" s="1"/>
  <c r="M64" i="2"/>
  <c r="M63" i="2" s="1"/>
  <c r="M52" i="2"/>
  <c r="M51" i="2" s="1"/>
  <c r="M50" i="2"/>
  <c r="M49" i="2"/>
  <c r="M48" i="2"/>
  <c r="M47" i="2"/>
  <c r="M46" i="2"/>
  <c r="M45" i="2"/>
  <c r="M44" i="2"/>
  <c r="M43" i="2"/>
  <c r="M42" i="2"/>
  <c r="M41" i="2"/>
  <c r="M28" i="2"/>
  <c r="M27" i="2" s="1"/>
  <c r="M16" i="2"/>
  <c r="M15" i="2" s="1"/>
  <c r="M4" i="2"/>
  <c r="M3" i="2" s="1"/>
  <c r="L497" i="2"/>
  <c r="L496" i="2" s="1"/>
  <c r="L485" i="2"/>
  <c r="L484" i="2" s="1"/>
  <c r="L472" i="2"/>
  <c r="L471" i="2" s="1"/>
  <c r="L460" i="2"/>
  <c r="L459" i="2" s="1"/>
  <c r="L448" i="2"/>
  <c r="L447" i="2" s="1"/>
  <c r="L436" i="2"/>
  <c r="L435" i="2" s="1"/>
  <c r="L424" i="2"/>
  <c r="L423" i="2" s="1"/>
  <c r="L412" i="2"/>
  <c r="L411" i="2" s="1"/>
  <c r="L400" i="2"/>
  <c r="L399" i="2" s="1"/>
  <c r="L388" i="2"/>
  <c r="L387" i="2" s="1"/>
  <c r="L376" i="2"/>
  <c r="L375" i="2" s="1"/>
  <c r="L364" i="2"/>
  <c r="L363" i="2" s="1"/>
  <c r="L352" i="2"/>
  <c r="L351" i="2" s="1"/>
  <c r="L340" i="2"/>
  <c r="L339" i="2" s="1"/>
  <c r="L328" i="2"/>
  <c r="L327" i="2" s="1"/>
  <c r="L316" i="2"/>
  <c r="L315" i="2" s="1"/>
  <c r="L304" i="2"/>
  <c r="L303" i="2" s="1"/>
  <c r="L292" i="2"/>
  <c r="L291" i="2" s="1"/>
  <c r="L280" i="2"/>
  <c r="L279" i="2" s="1"/>
  <c r="L268" i="2"/>
  <c r="L267" i="2" s="1"/>
  <c r="L256" i="2"/>
  <c r="L255" i="2" s="1"/>
  <c r="L244" i="2"/>
  <c r="L243" i="2" s="1"/>
  <c r="L232" i="2"/>
  <c r="L231" i="2" s="1"/>
  <c r="L230" i="2"/>
  <c r="L229" i="2"/>
  <c r="L228" i="2"/>
  <c r="L227" i="2"/>
  <c r="L226" i="2"/>
  <c r="L225" i="2"/>
  <c r="L224" i="2"/>
  <c r="L223" i="2"/>
  <c r="L222" i="2"/>
  <c r="L221" i="2"/>
  <c r="L208" i="2"/>
  <c r="L196" i="2"/>
  <c r="L184" i="2"/>
  <c r="L172" i="2"/>
  <c r="L160" i="2"/>
  <c r="L148" i="2"/>
  <c r="L136" i="2"/>
  <c r="L124" i="2"/>
  <c r="L112" i="2"/>
  <c r="L100" i="2"/>
  <c r="L88" i="2"/>
  <c r="L76" i="2"/>
  <c r="L64" i="2"/>
  <c r="L52" i="2"/>
  <c r="L51" i="2" s="1"/>
  <c r="L50" i="2"/>
  <c r="L49" i="2"/>
  <c r="L48" i="2"/>
  <c r="L47" i="2"/>
  <c r="L46" i="2"/>
  <c r="L45" i="2"/>
  <c r="L44" i="2"/>
  <c r="L43" i="2"/>
  <c r="L42" i="2"/>
  <c r="L41" i="2"/>
  <c r="L28" i="2"/>
  <c r="L27" i="2" s="1"/>
  <c r="L16" i="2"/>
  <c r="L15" i="2" s="1"/>
  <c r="L4" i="2"/>
  <c r="L3" i="2" s="1"/>
  <c r="D231" i="2" l="1"/>
  <c r="D387" i="2"/>
  <c r="D447" i="2"/>
  <c r="L87" i="2"/>
  <c r="L135" i="2"/>
  <c r="L183" i="2"/>
  <c r="D15" i="2"/>
  <c r="D51" i="2"/>
  <c r="D243" i="2"/>
  <c r="D279" i="2"/>
  <c r="D291" i="2"/>
  <c r="D327" i="2"/>
  <c r="D339" i="2"/>
  <c r="D351" i="2"/>
  <c r="D399" i="2"/>
  <c r="D423" i="2"/>
  <c r="D459" i="2"/>
  <c r="D484" i="2"/>
  <c r="L75" i="2"/>
  <c r="D3" i="2"/>
  <c r="D27" i="2"/>
  <c r="D255" i="2"/>
  <c r="D303" i="2"/>
  <c r="D363" i="2"/>
  <c r="D411" i="2"/>
  <c r="D471" i="2"/>
  <c r="L123" i="2"/>
  <c r="L171" i="2"/>
  <c r="L99" i="2"/>
  <c r="L147" i="2"/>
  <c r="L195" i="2"/>
  <c r="L63" i="2"/>
  <c r="L111" i="2"/>
  <c r="L159" i="2"/>
  <c r="L207" i="2"/>
  <c r="D267" i="2"/>
  <c r="D315" i="2"/>
  <c r="D375" i="2"/>
  <c r="D435" i="2"/>
  <c r="D496" i="2"/>
  <c r="D220" i="2"/>
  <c r="D40" i="2"/>
  <c r="M40" i="2"/>
  <c r="M39" i="2" s="1"/>
  <c r="M220" i="2"/>
  <c r="M219" i="2" s="1"/>
  <c r="L220" i="2"/>
  <c r="L219" i="2" s="1"/>
  <c r="L40" i="2"/>
  <c r="L39" i="2" s="1"/>
  <c r="D39" i="2" l="1"/>
  <c r="D219" i="2"/>
  <c r="N4" i="2" l="1"/>
  <c r="N16" i="2"/>
  <c r="N28" i="2"/>
  <c r="N52" i="2"/>
  <c r="N64" i="2"/>
  <c r="N76" i="2"/>
  <c r="N88" i="2"/>
  <c r="N100" i="2"/>
  <c r="N112" i="2"/>
  <c r="N124" i="2"/>
  <c r="N136" i="2"/>
  <c r="N148" i="2"/>
  <c r="N160" i="2"/>
  <c r="N172" i="2"/>
  <c r="N184" i="2"/>
  <c r="N196" i="2"/>
  <c r="N208" i="2"/>
  <c r="N232" i="2"/>
  <c r="N244" i="2"/>
  <c r="N256" i="2"/>
  <c r="N268" i="2"/>
  <c r="N280" i="2"/>
  <c r="N304" i="2"/>
  <c r="N316" i="2"/>
  <c r="N328" i="2"/>
  <c r="N327" i="2" s="1"/>
  <c r="N340" i="2"/>
  <c r="N352" i="2"/>
  <c r="N364" i="2"/>
  <c r="N376" i="2"/>
  <c r="N388" i="2"/>
  <c r="N387" i="2" s="1"/>
  <c r="N400" i="2"/>
  <c r="N412" i="2"/>
  <c r="N424" i="2"/>
  <c r="N436" i="2"/>
  <c r="N448" i="2"/>
  <c r="N460" i="2"/>
  <c r="N472" i="2"/>
  <c r="N485" i="2"/>
  <c r="N497" i="2"/>
  <c r="O503" i="2"/>
  <c r="A503" i="2" s="1"/>
  <c r="O499" i="2"/>
  <c r="A499" i="2" s="1"/>
  <c r="O54" i="2"/>
  <c r="A54" i="2" s="1"/>
  <c r="O35" i="2"/>
  <c r="A35" i="2" s="1"/>
  <c r="O23" i="2"/>
  <c r="A23" i="2" s="1"/>
  <c r="O21" i="2"/>
  <c r="A21" i="2" s="1"/>
  <c r="N496" i="2" l="1"/>
  <c r="N435" i="2"/>
  <c r="N399" i="2"/>
  <c r="N351" i="2"/>
  <c r="N267" i="2"/>
  <c r="N207" i="2"/>
  <c r="N159" i="2"/>
  <c r="N111" i="2"/>
  <c r="N63" i="2"/>
  <c r="N471" i="2"/>
  <c r="N303" i="2"/>
  <c r="N255" i="2"/>
  <c r="N195" i="2"/>
  <c r="N147" i="2"/>
  <c r="N99" i="2"/>
  <c r="N51" i="2"/>
  <c r="N484" i="2"/>
  <c r="N459" i="2"/>
  <c r="N423" i="2"/>
  <c r="N375" i="2"/>
  <c r="N339" i="2"/>
  <c r="N315" i="2"/>
  <c r="N279" i="2"/>
  <c r="N243" i="2"/>
  <c r="N183" i="2"/>
  <c r="N135" i="2"/>
  <c r="N87" i="2"/>
  <c r="N27" i="2"/>
  <c r="N3" i="2"/>
  <c r="N447" i="2"/>
  <c r="N411" i="2"/>
  <c r="N363" i="2"/>
  <c r="N231" i="2"/>
  <c r="N171" i="2"/>
  <c r="N123" i="2"/>
  <c r="N75" i="2"/>
  <c r="N15" i="2"/>
  <c r="Q21" i="2"/>
  <c r="Q54" i="2"/>
  <c r="Q499" i="2"/>
  <c r="Q23" i="2"/>
  <c r="Q503" i="2"/>
  <c r="Q35" i="2"/>
  <c r="O487" i="2"/>
  <c r="A487" i="2" s="1"/>
  <c r="O491" i="2"/>
  <c r="A491" i="2" s="1"/>
  <c r="O495" i="2"/>
  <c r="A495" i="2" s="1"/>
  <c r="O501" i="2"/>
  <c r="A501" i="2" s="1"/>
  <c r="O505" i="2"/>
  <c r="A505" i="2" s="1"/>
  <c r="P21" i="2"/>
  <c r="O488" i="2"/>
  <c r="A488" i="2" s="1"/>
  <c r="O492" i="2"/>
  <c r="A492" i="2" s="1"/>
  <c r="O498" i="2"/>
  <c r="A498" i="2" s="1"/>
  <c r="O502" i="2"/>
  <c r="A502" i="2" s="1"/>
  <c r="O506" i="2"/>
  <c r="A506" i="2" s="1"/>
  <c r="P23" i="2"/>
  <c r="P35" i="2"/>
  <c r="O489" i="2"/>
  <c r="A489" i="2" s="1"/>
  <c r="O493" i="2"/>
  <c r="A493" i="2" s="1"/>
  <c r="P499" i="2"/>
  <c r="P503" i="2"/>
  <c r="O507" i="2"/>
  <c r="A507" i="2" s="1"/>
  <c r="O486" i="2"/>
  <c r="A486" i="2" s="1"/>
  <c r="O490" i="2"/>
  <c r="A490" i="2" s="1"/>
  <c r="O494" i="2"/>
  <c r="A494" i="2" s="1"/>
  <c r="O500" i="2"/>
  <c r="A500" i="2" s="1"/>
  <c r="O504" i="2"/>
  <c r="A504" i="2" s="1"/>
  <c r="O17" i="2"/>
  <c r="A17" i="2" s="1"/>
  <c r="O26" i="2"/>
  <c r="A26" i="2" s="1"/>
  <c r="O38" i="2"/>
  <c r="A38" i="2" s="1"/>
  <c r="O61" i="2"/>
  <c r="A61" i="2" s="1"/>
  <c r="O67" i="2"/>
  <c r="A67" i="2" s="1"/>
  <c r="O78" i="2"/>
  <c r="A78" i="2" s="1"/>
  <c r="O93" i="2"/>
  <c r="A93" i="2" s="1"/>
  <c r="O104" i="2"/>
  <c r="A104" i="2" s="1"/>
  <c r="O115" i="2"/>
  <c r="A115" i="2" s="1"/>
  <c r="O126" i="2"/>
  <c r="A126" i="2" s="1"/>
  <c r="O137" i="2"/>
  <c r="A137" i="2" s="1"/>
  <c r="O146" i="2"/>
  <c r="A146" i="2" s="1"/>
  <c r="O157" i="2"/>
  <c r="A157" i="2" s="1"/>
  <c r="O163" i="2"/>
  <c r="A163" i="2" s="1"/>
  <c r="O175" i="2"/>
  <c r="A175" i="2" s="1"/>
  <c r="O185" i="2"/>
  <c r="A185" i="2" s="1"/>
  <c r="O194" i="2"/>
  <c r="A194" i="2" s="1"/>
  <c r="O211" i="2"/>
  <c r="A211" i="2" s="1"/>
  <c r="O234" i="2"/>
  <c r="A234" i="2" s="1"/>
  <c r="O245" i="2"/>
  <c r="A245" i="2" s="1"/>
  <c r="O249" i="2"/>
  <c r="A249" i="2" s="1"/>
  <c r="O260" i="2"/>
  <c r="A260" i="2" s="1"/>
  <c r="O290" i="2"/>
  <c r="A290" i="2" s="1"/>
  <c r="O296" i="2"/>
  <c r="A296" i="2" s="1"/>
  <c r="O305" i="2"/>
  <c r="A305" i="2" s="1"/>
  <c r="O314" i="2"/>
  <c r="A314" i="2" s="1"/>
  <c r="O324" i="2"/>
  <c r="A324" i="2" s="1"/>
  <c r="O331" i="2"/>
  <c r="A331" i="2" s="1"/>
  <c r="O341" i="2"/>
  <c r="A341" i="2" s="1"/>
  <c r="O361" i="2"/>
  <c r="A361" i="2" s="1"/>
  <c r="O373" i="2"/>
  <c r="A373" i="2" s="1"/>
  <c r="O384" i="2"/>
  <c r="A384" i="2" s="1"/>
  <c r="O403" i="2"/>
  <c r="A403" i="2" s="1"/>
  <c r="O415" i="2"/>
  <c r="A415" i="2" s="1"/>
  <c r="O426" i="2"/>
  <c r="A426" i="2" s="1"/>
  <c r="O445" i="2"/>
  <c r="A445" i="2" s="1"/>
  <c r="O457" i="2"/>
  <c r="A457" i="2" s="1"/>
  <c r="O468" i="2"/>
  <c r="A468" i="2" s="1"/>
  <c r="O475" i="2"/>
  <c r="A475" i="2" s="1"/>
  <c r="O127" i="2"/>
  <c r="A127" i="2" s="1"/>
  <c r="O132" i="2"/>
  <c r="A132" i="2" s="1"/>
  <c r="O138" i="2"/>
  <c r="A138" i="2" s="1"/>
  <c r="O143" i="2"/>
  <c r="A143" i="2" s="1"/>
  <c r="O149" i="2"/>
  <c r="A149" i="2" s="1"/>
  <c r="O153" i="2"/>
  <c r="A153" i="2" s="1"/>
  <c r="O158" i="2"/>
  <c r="A158" i="2" s="1"/>
  <c r="O164" i="2"/>
  <c r="A164" i="2" s="1"/>
  <c r="O169" i="2"/>
  <c r="A169" i="2" s="1"/>
  <c r="O176" i="2"/>
  <c r="A176" i="2" s="1"/>
  <c r="O180" i="2"/>
  <c r="A180" i="2" s="1"/>
  <c r="O186" i="2"/>
  <c r="A186" i="2" s="1"/>
  <c r="O191" i="2"/>
  <c r="A191" i="2" s="1"/>
  <c r="O197" i="2"/>
  <c r="A197" i="2" s="1"/>
  <c r="O201" i="2"/>
  <c r="A201" i="2" s="1"/>
  <c r="O206" i="2"/>
  <c r="A206" i="2" s="1"/>
  <c r="O212" i="2"/>
  <c r="A212" i="2" s="1"/>
  <c r="O217" i="2"/>
  <c r="A217" i="2" s="1"/>
  <c r="O235" i="2"/>
  <c r="A235" i="2" s="1"/>
  <c r="O240" i="2"/>
  <c r="A240" i="2" s="1"/>
  <c r="O246" i="2"/>
  <c r="A246" i="2" s="1"/>
  <c r="O251" i="2"/>
  <c r="A251" i="2" s="1"/>
  <c r="O257" i="2"/>
  <c r="A257" i="2" s="1"/>
  <c r="O261" i="2"/>
  <c r="A261" i="2" s="1"/>
  <c r="O266" i="2"/>
  <c r="A266" i="2" s="1"/>
  <c r="O272" i="2"/>
  <c r="A272" i="2" s="1"/>
  <c r="O277" i="2"/>
  <c r="A277" i="2" s="1"/>
  <c r="O281" i="2"/>
  <c r="A281" i="2" s="1"/>
  <c r="O287" i="2"/>
  <c r="A287" i="2" s="1"/>
  <c r="O293" i="2"/>
  <c r="A293" i="2" s="1"/>
  <c r="O297" i="2"/>
  <c r="A297" i="2" s="1"/>
  <c r="O302" i="2"/>
  <c r="A302" i="2" s="1"/>
  <c r="O306" i="2"/>
  <c r="A306" i="2" s="1"/>
  <c r="O311" i="2"/>
  <c r="A311" i="2" s="1"/>
  <c r="O320" i="2"/>
  <c r="A320" i="2" s="1"/>
  <c r="O325" i="2"/>
  <c r="A325" i="2" s="1"/>
  <c r="O332" i="2"/>
  <c r="A332" i="2" s="1"/>
  <c r="O337" i="2"/>
  <c r="A337" i="2" s="1"/>
  <c r="O343" i="2"/>
  <c r="A343" i="2" s="1"/>
  <c r="O348" i="2"/>
  <c r="A348" i="2" s="1"/>
  <c r="O353" i="2"/>
  <c r="A353" i="2" s="1"/>
  <c r="O357" i="2"/>
  <c r="A357" i="2" s="1"/>
  <c r="O362" i="2"/>
  <c r="A362" i="2" s="1"/>
  <c r="O369" i="2"/>
  <c r="A369" i="2" s="1"/>
  <c r="O374" i="2"/>
  <c r="A374" i="2" s="1"/>
  <c r="O380" i="2"/>
  <c r="A380" i="2" s="1"/>
  <c r="O385" i="2"/>
  <c r="A385" i="2" s="1"/>
  <c r="O392" i="2"/>
  <c r="A392" i="2" s="1"/>
  <c r="O397" i="2"/>
  <c r="A397" i="2" s="1"/>
  <c r="O404" i="2"/>
  <c r="A404" i="2" s="1"/>
  <c r="O409" i="2"/>
  <c r="A409" i="2" s="1"/>
  <c r="O416" i="2"/>
  <c r="A416" i="2" s="1"/>
  <c r="O421" i="2"/>
  <c r="A421" i="2" s="1"/>
  <c r="O427" i="2"/>
  <c r="A427" i="2" s="1"/>
  <c r="O432" i="2"/>
  <c r="A432" i="2" s="1"/>
  <c r="O441" i="2"/>
  <c r="A441" i="2" s="1"/>
  <c r="O446" i="2"/>
  <c r="A446" i="2" s="1"/>
  <c r="O453" i="2"/>
  <c r="A453" i="2" s="1"/>
  <c r="O458" i="2"/>
  <c r="A458" i="2" s="1"/>
  <c r="O465" i="2"/>
  <c r="A465" i="2" s="1"/>
  <c r="O469" i="2"/>
  <c r="A469" i="2" s="1"/>
  <c r="O476" i="2"/>
  <c r="A476" i="2" s="1"/>
  <c r="O481" i="2"/>
  <c r="A481" i="2" s="1"/>
  <c r="O33" i="2"/>
  <c r="A33" i="2" s="1"/>
  <c r="O56" i="2"/>
  <c r="A56" i="2" s="1"/>
  <c r="O72" i="2"/>
  <c r="A72" i="2" s="1"/>
  <c r="O83" i="2"/>
  <c r="A83" i="2" s="1"/>
  <c r="O89" i="2"/>
  <c r="A89" i="2" s="1"/>
  <c r="O98" i="2"/>
  <c r="A98" i="2" s="1"/>
  <c r="O109" i="2"/>
  <c r="A109" i="2" s="1"/>
  <c r="O120" i="2"/>
  <c r="A120" i="2" s="1"/>
  <c r="O131" i="2"/>
  <c r="A131" i="2" s="1"/>
  <c r="O141" i="2"/>
  <c r="A141" i="2" s="1"/>
  <c r="O152" i="2"/>
  <c r="A152" i="2" s="1"/>
  <c r="O168" i="2"/>
  <c r="A168" i="2" s="1"/>
  <c r="O179" i="2"/>
  <c r="A179" i="2" s="1"/>
  <c r="O189" i="2"/>
  <c r="A189" i="2" s="1"/>
  <c r="O200" i="2"/>
  <c r="A200" i="2" s="1"/>
  <c r="O205" i="2"/>
  <c r="A205" i="2" s="1"/>
  <c r="O216" i="2"/>
  <c r="A216" i="2" s="1"/>
  <c r="O239" i="2"/>
  <c r="A239" i="2" s="1"/>
  <c r="O254" i="2"/>
  <c r="A254" i="2" s="1"/>
  <c r="O265" i="2"/>
  <c r="A265" i="2" s="1"/>
  <c r="O271" i="2"/>
  <c r="A271" i="2" s="1"/>
  <c r="O276" i="2"/>
  <c r="A276" i="2" s="1"/>
  <c r="O285" i="2"/>
  <c r="A285" i="2" s="1"/>
  <c r="O301" i="2"/>
  <c r="A301" i="2" s="1"/>
  <c r="O309" i="2"/>
  <c r="A309" i="2" s="1"/>
  <c r="O319" i="2"/>
  <c r="A319" i="2" s="1"/>
  <c r="O336" i="2"/>
  <c r="A336" i="2" s="1"/>
  <c r="O347" i="2"/>
  <c r="A347" i="2" s="1"/>
  <c r="O356" i="2"/>
  <c r="A356" i="2" s="1"/>
  <c r="O368" i="2"/>
  <c r="A368" i="2" s="1"/>
  <c r="O379" i="2"/>
  <c r="A379" i="2" s="1"/>
  <c r="O391" i="2"/>
  <c r="A391" i="2" s="1"/>
  <c r="O396" i="2"/>
  <c r="A396" i="2" s="1"/>
  <c r="O408" i="2"/>
  <c r="A408" i="2" s="1"/>
  <c r="O420" i="2"/>
  <c r="A420" i="2" s="1"/>
  <c r="O431" i="2"/>
  <c r="A431" i="2" s="1"/>
  <c r="O440" i="2"/>
  <c r="A440" i="2" s="1"/>
  <c r="O452" i="2"/>
  <c r="A452" i="2" s="1"/>
  <c r="O464" i="2"/>
  <c r="A464" i="2" s="1"/>
  <c r="O480" i="2"/>
  <c r="A480" i="2" s="1"/>
  <c r="O101" i="2"/>
  <c r="A101" i="2" s="1"/>
  <c r="O105" i="2"/>
  <c r="A105" i="2" s="1"/>
  <c r="O110" i="2"/>
  <c r="A110" i="2" s="1"/>
  <c r="O121" i="2"/>
  <c r="A121" i="2" s="1"/>
  <c r="P54" i="2"/>
  <c r="O65" i="2"/>
  <c r="A65" i="2" s="1"/>
  <c r="O74" i="2"/>
  <c r="A74" i="2" s="1"/>
  <c r="O91" i="2"/>
  <c r="A91" i="2" s="1"/>
  <c r="O102" i="2"/>
  <c r="A102" i="2" s="1"/>
  <c r="O113" i="2"/>
  <c r="A113" i="2" s="1"/>
  <c r="O122" i="2"/>
  <c r="A122" i="2" s="1"/>
  <c r="O133" i="2"/>
  <c r="A133" i="2" s="1"/>
  <c r="O144" i="2"/>
  <c r="A144" i="2" s="1"/>
  <c r="O155" i="2"/>
  <c r="A155" i="2" s="1"/>
  <c r="O165" i="2"/>
  <c r="A165" i="2" s="1"/>
  <c r="O181" i="2"/>
  <c r="A181" i="2" s="1"/>
  <c r="O192" i="2"/>
  <c r="A192" i="2" s="1"/>
  <c r="O203" i="2"/>
  <c r="A203" i="2" s="1"/>
  <c r="O218" i="2"/>
  <c r="A218" i="2" s="1"/>
  <c r="O252" i="2"/>
  <c r="A252" i="2" s="1"/>
  <c r="O288" i="2"/>
  <c r="A288" i="2" s="1"/>
  <c r="O294" i="2"/>
  <c r="A294" i="2" s="1"/>
  <c r="O299" i="2"/>
  <c r="A299" i="2" s="1"/>
  <c r="O338" i="2"/>
  <c r="A338" i="2" s="1"/>
  <c r="O354" i="2"/>
  <c r="A354" i="2" s="1"/>
  <c r="O365" i="2"/>
  <c r="A365" i="2" s="1"/>
  <c r="O377" i="2"/>
  <c r="A377" i="2" s="1"/>
  <c r="O386" i="2"/>
  <c r="A386" i="2" s="1"/>
  <c r="O405" i="2"/>
  <c r="A405" i="2" s="1"/>
  <c r="O417" i="2"/>
  <c r="A417" i="2" s="1"/>
  <c r="O428" i="2"/>
  <c r="A428" i="2" s="1"/>
  <c r="O443" i="2"/>
  <c r="A443" i="2" s="1"/>
  <c r="O455" i="2"/>
  <c r="A455" i="2" s="1"/>
  <c r="O470" i="2"/>
  <c r="A470" i="2" s="1"/>
  <c r="O18" i="2"/>
  <c r="A18" i="2" s="1"/>
  <c r="O29" i="2"/>
  <c r="A29" i="2" s="1"/>
  <c r="O53" i="2"/>
  <c r="A53" i="2" s="1"/>
  <c r="O57" i="2"/>
  <c r="A57" i="2" s="1"/>
  <c r="O62" i="2"/>
  <c r="A62" i="2" s="1"/>
  <c r="O68" i="2"/>
  <c r="A68" i="2" s="1"/>
  <c r="O73" i="2"/>
  <c r="A73" i="2" s="1"/>
  <c r="O79" i="2"/>
  <c r="A79" i="2" s="1"/>
  <c r="O84" i="2"/>
  <c r="A84" i="2" s="1"/>
  <c r="O90" i="2"/>
  <c r="A90" i="2" s="1"/>
  <c r="O95" i="2"/>
  <c r="A95" i="2" s="1"/>
  <c r="O116" i="2"/>
  <c r="A116" i="2" s="1"/>
  <c r="O19" i="2"/>
  <c r="A19" i="2" s="1"/>
  <c r="O24" i="2"/>
  <c r="A24" i="2" s="1"/>
  <c r="O31" i="2"/>
  <c r="A31" i="2" s="1"/>
  <c r="O36" i="2"/>
  <c r="A36" i="2" s="1"/>
  <c r="O59" i="2"/>
  <c r="A59" i="2" s="1"/>
  <c r="O69" i="2"/>
  <c r="A69" i="2" s="1"/>
  <c r="O80" i="2"/>
  <c r="A80" i="2" s="1"/>
  <c r="O85" i="2"/>
  <c r="A85" i="2" s="1"/>
  <c r="O96" i="2"/>
  <c r="A96" i="2" s="1"/>
  <c r="O107" i="2"/>
  <c r="A107" i="2" s="1"/>
  <c r="O117" i="2"/>
  <c r="A117" i="2" s="1"/>
  <c r="O128" i="2"/>
  <c r="A128" i="2" s="1"/>
  <c r="O139" i="2"/>
  <c r="A139" i="2" s="1"/>
  <c r="O150" i="2"/>
  <c r="A150" i="2" s="1"/>
  <c r="O161" i="2"/>
  <c r="A161" i="2" s="1"/>
  <c r="O170" i="2"/>
  <c r="A170" i="2" s="1"/>
  <c r="O177" i="2"/>
  <c r="A177" i="2" s="1"/>
  <c r="O187" i="2"/>
  <c r="A187" i="2" s="1"/>
  <c r="O198" i="2"/>
  <c r="A198" i="2" s="1"/>
  <c r="O209" i="2"/>
  <c r="A209" i="2" s="1"/>
  <c r="O213" i="2"/>
  <c r="A213" i="2" s="1"/>
  <c r="O236" i="2"/>
  <c r="A236" i="2" s="1"/>
  <c r="O241" i="2"/>
  <c r="A241" i="2" s="1"/>
  <c r="O247" i="2"/>
  <c r="A247" i="2" s="1"/>
  <c r="O258" i="2"/>
  <c r="A258" i="2" s="1"/>
  <c r="O263" i="2"/>
  <c r="A263" i="2" s="1"/>
  <c r="O269" i="2"/>
  <c r="A269" i="2" s="1"/>
  <c r="O273" i="2"/>
  <c r="A273" i="2" s="1"/>
  <c r="O278" i="2"/>
  <c r="A278" i="2" s="1"/>
  <c r="O283" i="2"/>
  <c r="A283" i="2" s="1"/>
  <c r="O307" i="2"/>
  <c r="A307" i="2" s="1"/>
  <c r="O312" i="2"/>
  <c r="A312" i="2" s="1"/>
  <c r="O321" i="2"/>
  <c r="A321" i="2" s="1"/>
  <c r="O326" i="2"/>
  <c r="A326" i="2" s="1"/>
  <c r="O333" i="2"/>
  <c r="A333" i="2" s="1"/>
  <c r="O344" i="2"/>
  <c r="A344" i="2" s="1"/>
  <c r="O349" i="2"/>
  <c r="A349" i="2" s="1"/>
  <c r="O359" i="2"/>
  <c r="A359" i="2" s="1"/>
  <c r="O371" i="2"/>
  <c r="A371" i="2" s="1"/>
  <c r="O381" i="2"/>
  <c r="A381" i="2" s="1"/>
  <c r="O393" i="2"/>
  <c r="A393" i="2" s="1"/>
  <c r="O398" i="2"/>
  <c r="A398" i="2" s="1"/>
  <c r="O410" i="2"/>
  <c r="A410" i="2" s="1"/>
  <c r="O422" i="2"/>
  <c r="A422" i="2" s="1"/>
  <c r="O433" i="2"/>
  <c r="A433" i="2" s="1"/>
  <c r="O437" i="2"/>
  <c r="A437" i="2" s="1"/>
  <c r="O449" i="2"/>
  <c r="A449" i="2" s="1"/>
  <c r="O461" i="2"/>
  <c r="A461" i="2" s="1"/>
  <c r="O466" i="2"/>
  <c r="A466" i="2" s="1"/>
  <c r="O477" i="2"/>
  <c r="A477" i="2" s="1"/>
  <c r="O482" i="2"/>
  <c r="A482" i="2" s="1"/>
  <c r="O20" i="2"/>
  <c r="A20" i="2" s="1"/>
  <c r="O25" i="2"/>
  <c r="A25" i="2" s="1"/>
  <c r="O32" i="2"/>
  <c r="A32" i="2" s="1"/>
  <c r="O37" i="2"/>
  <c r="A37" i="2" s="1"/>
  <c r="O55" i="2"/>
  <c r="A55" i="2" s="1"/>
  <c r="O60" i="2"/>
  <c r="A60" i="2" s="1"/>
  <c r="O66" i="2"/>
  <c r="A66" i="2" s="1"/>
  <c r="O71" i="2"/>
  <c r="A71" i="2" s="1"/>
  <c r="O77" i="2"/>
  <c r="A77" i="2" s="1"/>
  <c r="O81" i="2"/>
  <c r="A81" i="2" s="1"/>
  <c r="O86" i="2"/>
  <c r="A86" i="2" s="1"/>
  <c r="O92" i="2"/>
  <c r="A92" i="2" s="1"/>
  <c r="O97" i="2"/>
  <c r="A97" i="2" s="1"/>
  <c r="O103" i="2"/>
  <c r="A103" i="2" s="1"/>
  <c r="O108" i="2"/>
  <c r="A108" i="2" s="1"/>
  <c r="O114" i="2"/>
  <c r="A114" i="2" s="1"/>
  <c r="O118" i="2"/>
  <c r="A118" i="2" s="1"/>
  <c r="O125" i="2"/>
  <c r="A125" i="2" s="1"/>
  <c r="O129" i="2"/>
  <c r="A129" i="2" s="1"/>
  <c r="O134" i="2"/>
  <c r="A134" i="2" s="1"/>
  <c r="O140" i="2"/>
  <c r="A140" i="2" s="1"/>
  <c r="O145" i="2"/>
  <c r="A145" i="2" s="1"/>
  <c r="O151" i="2"/>
  <c r="A151" i="2" s="1"/>
  <c r="O156" i="2"/>
  <c r="A156" i="2" s="1"/>
  <c r="O162" i="2"/>
  <c r="A162" i="2" s="1"/>
  <c r="O167" i="2"/>
  <c r="A167" i="2" s="1"/>
  <c r="O173" i="2"/>
  <c r="A173" i="2" s="1"/>
  <c r="O178" i="2"/>
  <c r="A178" i="2" s="1"/>
  <c r="O182" i="2"/>
  <c r="A182" i="2" s="1"/>
  <c r="O188" i="2"/>
  <c r="A188" i="2" s="1"/>
  <c r="O193" i="2"/>
  <c r="A193" i="2" s="1"/>
  <c r="O199" i="2"/>
  <c r="A199" i="2" s="1"/>
  <c r="O204" i="2"/>
  <c r="A204" i="2" s="1"/>
  <c r="O210" i="2"/>
  <c r="A210" i="2" s="1"/>
  <c r="O215" i="2"/>
  <c r="A215" i="2" s="1"/>
  <c r="O233" i="2"/>
  <c r="A233" i="2" s="1"/>
  <c r="O237" i="2"/>
  <c r="A237" i="2" s="1"/>
  <c r="O242" i="2"/>
  <c r="A242" i="2" s="1"/>
  <c r="O248" i="2"/>
  <c r="A248" i="2" s="1"/>
  <c r="O253" i="2"/>
  <c r="A253" i="2" s="1"/>
  <c r="O259" i="2"/>
  <c r="A259" i="2" s="1"/>
  <c r="O264" i="2"/>
  <c r="A264" i="2" s="1"/>
  <c r="O270" i="2"/>
  <c r="A270" i="2" s="1"/>
  <c r="O275" i="2"/>
  <c r="A275" i="2" s="1"/>
  <c r="O284" i="2"/>
  <c r="A284" i="2" s="1"/>
  <c r="O289" i="2"/>
  <c r="A289" i="2" s="1"/>
  <c r="O295" i="2"/>
  <c r="A295" i="2" s="1"/>
  <c r="O300" i="2"/>
  <c r="A300" i="2" s="1"/>
  <c r="O308" i="2"/>
  <c r="A308" i="2" s="1"/>
  <c r="O313" i="2"/>
  <c r="A313" i="2" s="1"/>
  <c r="O317" i="2"/>
  <c r="A317" i="2" s="1"/>
  <c r="O323" i="2"/>
  <c r="A323" i="2" s="1"/>
  <c r="O329" i="2"/>
  <c r="A329" i="2" s="1"/>
  <c r="O335" i="2"/>
  <c r="A335" i="2" s="1"/>
  <c r="O345" i="2"/>
  <c r="A345" i="2" s="1"/>
  <c r="O350" i="2"/>
  <c r="A350" i="2" s="1"/>
  <c r="O355" i="2"/>
  <c r="A355" i="2" s="1"/>
  <c r="O360" i="2"/>
  <c r="A360" i="2" s="1"/>
  <c r="O367" i="2"/>
  <c r="A367" i="2" s="1"/>
  <c r="O372" i="2"/>
  <c r="A372" i="2" s="1"/>
  <c r="O378" i="2"/>
  <c r="A378" i="2" s="1"/>
  <c r="O383" i="2"/>
  <c r="A383" i="2" s="1"/>
  <c r="O389" i="2"/>
  <c r="A389" i="2" s="1"/>
  <c r="O395" i="2"/>
  <c r="A395" i="2" s="1"/>
  <c r="O401" i="2"/>
  <c r="A401" i="2" s="1"/>
  <c r="O407" i="2"/>
  <c r="A407" i="2" s="1"/>
  <c r="O413" i="2"/>
  <c r="A413" i="2" s="1"/>
  <c r="O419" i="2"/>
  <c r="A419" i="2" s="1"/>
  <c r="O425" i="2"/>
  <c r="A425" i="2" s="1"/>
  <c r="O429" i="2"/>
  <c r="A429" i="2" s="1"/>
  <c r="O434" i="2"/>
  <c r="A434" i="2" s="1"/>
  <c r="O439" i="2"/>
  <c r="A439" i="2" s="1"/>
  <c r="O444" i="2"/>
  <c r="A444" i="2" s="1"/>
  <c r="O451" i="2"/>
  <c r="A451" i="2" s="1"/>
  <c r="O456" i="2"/>
  <c r="A456" i="2" s="1"/>
  <c r="O463" i="2"/>
  <c r="A463" i="2" s="1"/>
  <c r="O467" i="2"/>
  <c r="A467" i="2" s="1"/>
  <c r="O473" i="2"/>
  <c r="A473" i="2" s="1"/>
  <c r="O479" i="2"/>
  <c r="A479" i="2" s="1"/>
  <c r="O11" i="2"/>
  <c r="A11" i="2" s="1"/>
  <c r="Q473" i="2" l="1"/>
  <c r="Q463" i="2"/>
  <c r="Q451" i="2"/>
  <c r="Q439" i="2"/>
  <c r="Q429" i="2"/>
  <c r="Q419" i="2"/>
  <c r="Q407" i="2"/>
  <c r="Q395" i="2"/>
  <c r="Q383" i="2"/>
  <c r="Q372" i="2"/>
  <c r="Q360" i="2"/>
  <c r="Q350" i="2"/>
  <c r="Q335" i="2"/>
  <c r="Q323" i="2"/>
  <c r="Q313" i="2"/>
  <c r="Q300" i="2"/>
  <c r="Q275" i="2"/>
  <c r="Q264" i="2"/>
  <c r="Q253" i="2"/>
  <c r="Q242" i="2"/>
  <c r="Q233" i="2"/>
  <c r="Q210" i="2"/>
  <c r="Q199" i="2"/>
  <c r="Q188" i="2"/>
  <c r="Q178" i="2"/>
  <c r="Q167" i="2"/>
  <c r="Q156" i="2"/>
  <c r="Q145" i="2"/>
  <c r="Q134" i="2"/>
  <c r="Q125" i="2"/>
  <c r="Q114" i="2"/>
  <c r="Q103" i="2"/>
  <c r="Q92" i="2"/>
  <c r="Q81" i="2"/>
  <c r="Q71" i="2"/>
  <c r="Q60" i="2"/>
  <c r="Q37" i="2"/>
  <c r="Q25" i="2"/>
  <c r="Q482" i="2"/>
  <c r="Q466" i="2"/>
  <c r="Q449" i="2"/>
  <c r="Q433" i="2"/>
  <c r="Q410" i="2"/>
  <c r="Q393" i="2"/>
  <c r="Q371" i="2"/>
  <c r="Q349" i="2"/>
  <c r="Q333" i="2"/>
  <c r="Q321" i="2"/>
  <c r="Q307" i="2"/>
  <c r="Q278" i="2"/>
  <c r="Q269" i="2"/>
  <c r="Q258" i="2"/>
  <c r="Q241" i="2"/>
  <c r="Q213" i="2"/>
  <c r="Q198" i="2"/>
  <c r="Q177" i="2"/>
  <c r="Q161" i="2"/>
  <c r="Q139" i="2"/>
  <c r="Q117" i="2"/>
  <c r="Q96" i="2"/>
  <c r="Q80" i="2"/>
  <c r="Q59" i="2"/>
  <c r="Q31" i="2"/>
  <c r="Q19" i="2"/>
  <c r="Q95" i="2"/>
  <c r="Q84" i="2"/>
  <c r="Q73" i="2"/>
  <c r="Q62" i="2"/>
  <c r="Q53" i="2"/>
  <c r="Q18" i="2"/>
  <c r="Q121" i="2"/>
  <c r="Q105" i="2"/>
  <c r="Q464" i="2"/>
  <c r="Q440" i="2"/>
  <c r="Q420" i="2"/>
  <c r="Q396" i="2"/>
  <c r="Q379" i="2"/>
  <c r="Q356" i="2"/>
  <c r="Q336" i="2"/>
  <c r="Q309" i="2"/>
  <c r="Q271" i="2"/>
  <c r="Q254" i="2"/>
  <c r="Q216" i="2"/>
  <c r="Q200" i="2"/>
  <c r="Q179" i="2"/>
  <c r="Q152" i="2"/>
  <c r="Q131" i="2"/>
  <c r="Q109" i="2"/>
  <c r="Q89" i="2"/>
  <c r="Q72" i="2"/>
  <c r="Q33" i="2"/>
  <c r="Q481" i="2"/>
  <c r="Q469" i="2"/>
  <c r="Q458" i="2"/>
  <c r="Q446" i="2"/>
  <c r="Q432" i="2"/>
  <c r="Q421" i="2"/>
  <c r="Q409" i="2"/>
  <c r="Q397" i="2"/>
  <c r="Q385" i="2"/>
  <c r="Q374" i="2"/>
  <c r="Q362" i="2"/>
  <c r="Q353" i="2"/>
  <c r="Q343" i="2"/>
  <c r="Q332" i="2"/>
  <c r="Q320" i="2"/>
  <c r="Q306" i="2"/>
  <c r="Q297" i="2"/>
  <c r="Q277" i="2"/>
  <c r="Q266" i="2"/>
  <c r="Q257" i="2"/>
  <c r="Q246" i="2"/>
  <c r="Q235" i="2"/>
  <c r="Q212" i="2"/>
  <c r="Q201" i="2"/>
  <c r="Q191" i="2"/>
  <c r="Q180" i="2"/>
  <c r="Q169" i="2"/>
  <c r="Q158" i="2"/>
  <c r="Q149" i="2"/>
  <c r="Q138" i="2"/>
  <c r="Q127" i="2"/>
  <c r="Q502" i="2"/>
  <c r="Q443" i="2"/>
  <c r="Q417" i="2"/>
  <c r="Q386" i="2"/>
  <c r="Q365" i="2"/>
  <c r="Q338" i="2"/>
  <c r="Q294" i="2"/>
  <c r="Q252" i="2"/>
  <c r="Q203" i="2"/>
  <c r="Q181" i="2"/>
  <c r="Q155" i="2"/>
  <c r="Q133" i="2"/>
  <c r="Q113" i="2"/>
  <c r="Q91" i="2"/>
  <c r="Q65" i="2"/>
  <c r="Q475" i="2"/>
  <c r="Q457" i="2"/>
  <c r="Q426" i="2"/>
  <c r="Q403" i="2"/>
  <c r="Q373" i="2"/>
  <c r="Q341" i="2"/>
  <c r="Q324" i="2"/>
  <c r="Q305" i="2"/>
  <c r="Q249" i="2"/>
  <c r="Q234" i="2"/>
  <c r="Q194" i="2"/>
  <c r="Q175" i="2"/>
  <c r="Q157" i="2"/>
  <c r="Q137" i="2"/>
  <c r="Q115" i="2"/>
  <c r="Q93" i="2"/>
  <c r="Q67" i="2"/>
  <c r="Q38" i="2"/>
  <c r="Q17" i="2"/>
  <c r="Q500" i="2"/>
  <c r="Q507" i="2"/>
  <c r="Q505" i="2"/>
  <c r="Q467" i="2"/>
  <c r="Q434" i="2"/>
  <c r="Q413" i="2"/>
  <c r="Q401" i="2"/>
  <c r="Q389" i="2"/>
  <c r="Q378" i="2"/>
  <c r="Q367" i="2"/>
  <c r="Q345" i="2"/>
  <c r="Q329" i="2"/>
  <c r="Q317" i="2"/>
  <c r="Q308" i="2"/>
  <c r="Q295" i="2"/>
  <c r="Q270" i="2"/>
  <c r="Q259" i="2"/>
  <c r="Q248" i="2"/>
  <c r="Q237" i="2"/>
  <c r="Q215" i="2"/>
  <c r="Q204" i="2"/>
  <c r="Q193" i="2"/>
  <c r="Q182" i="2"/>
  <c r="Q173" i="2"/>
  <c r="Q162" i="2"/>
  <c r="Q151" i="2"/>
  <c r="Q140" i="2"/>
  <c r="Q129" i="2"/>
  <c r="Q118" i="2"/>
  <c r="Q108" i="2"/>
  <c r="Q97" i="2"/>
  <c r="Q86" i="2"/>
  <c r="Q77" i="2"/>
  <c r="Q66" i="2"/>
  <c r="Q55" i="2"/>
  <c r="Q32" i="2"/>
  <c r="Q20" i="2"/>
  <c r="Q477" i="2"/>
  <c r="Q461" i="2"/>
  <c r="Q437" i="2"/>
  <c r="Q422" i="2"/>
  <c r="Q398" i="2"/>
  <c r="Q381" i="2"/>
  <c r="Q359" i="2"/>
  <c r="Q344" i="2"/>
  <c r="Q326" i="2"/>
  <c r="Q312" i="2"/>
  <c r="Q273" i="2"/>
  <c r="Q263" i="2"/>
  <c r="Q247" i="2"/>
  <c r="Q236" i="2"/>
  <c r="Q209" i="2"/>
  <c r="Q187" i="2"/>
  <c r="Q170" i="2"/>
  <c r="Q150" i="2"/>
  <c r="Q128" i="2"/>
  <c r="Q107" i="2"/>
  <c r="Q85" i="2"/>
  <c r="Q69" i="2"/>
  <c r="Q36" i="2"/>
  <c r="Q24" i="2"/>
  <c r="Q116" i="2"/>
  <c r="Q90" i="2"/>
  <c r="Q79" i="2"/>
  <c r="Q68" i="2"/>
  <c r="Q57" i="2"/>
  <c r="Q29" i="2"/>
  <c r="Q110" i="2"/>
  <c r="Q101" i="2"/>
  <c r="Q480" i="2"/>
  <c r="Q452" i="2"/>
  <c r="Q431" i="2"/>
  <c r="Q408" i="2"/>
  <c r="Q391" i="2"/>
  <c r="Q368" i="2"/>
  <c r="Q347" i="2"/>
  <c r="Q319" i="2"/>
  <c r="Q301" i="2"/>
  <c r="Q276" i="2"/>
  <c r="Q265" i="2"/>
  <c r="Q239" i="2"/>
  <c r="Q205" i="2"/>
  <c r="Q189" i="2"/>
  <c r="Q168" i="2"/>
  <c r="Q141" i="2"/>
  <c r="Q120" i="2"/>
  <c r="Q98" i="2"/>
  <c r="Q83" i="2"/>
  <c r="Q56" i="2"/>
  <c r="Q476" i="2"/>
  <c r="Q465" i="2"/>
  <c r="Q453" i="2"/>
  <c r="Q441" i="2"/>
  <c r="Q427" i="2"/>
  <c r="Q416" i="2"/>
  <c r="Q404" i="2"/>
  <c r="Q392" i="2"/>
  <c r="Q380" i="2"/>
  <c r="Q369" i="2"/>
  <c r="Q357" i="2"/>
  <c r="Q348" i="2"/>
  <c r="Q337" i="2"/>
  <c r="Q325" i="2"/>
  <c r="Q311" i="2"/>
  <c r="Q302" i="2"/>
  <c r="Q293" i="2"/>
  <c r="Q272" i="2"/>
  <c r="Q261" i="2"/>
  <c r="Q251" i="2"/>
  <c r="Q240" i="2"/>
  <c r="Q217" i="2"/>
  <c r="Q206" i="2"/>
  <c r="Q197" i="2"/>
  <c r="Q186" i="2"/>
  <c r="Q176" i="2"/>
  <c r="Q164" i="2"/>
  <c r="Q153" i="2"/>
  <c r="Q143" i="2"/>
  <c r="Q132" i="2"/>
  <c r="Q506" i="2"/>
  <c r="Q498" i="2"/>
  <c r="Q470" i="2"/>
  <c r="Q479" i="2"/>
  <c r="Q456" i="2"/>
  <c r="Q444" i="2"/>
  <c r="Q425" i="2"/>
  <c r="Q355" i="2"/>
  <c r="Q11" i="2"/>
  <c r="Q455" i="2"/>
  <c r="Q428" i="2"/>
  <c r="Q405" i="2"/>
  <c r="Q377" i="2"/>
  <c r="Q354" i="2"/>
  <c r="Q299" i="2"/>
  <c r="Q218" i="2"/>
  <c r="Q192" i="2"/>
  <c r="Q165" i="2"/>
  <c r="Q144" i="2"/>
  <c r="Q122" i="2"/>
  <c r="Q102" i="2"/>
  <c r="Q74" i="2"/>
  <c r="Q468" i="2"/>
  <c r="Q445" i="2"/>
  <c r="Q415" i="2"/>
  <c r="Q384" i="2"/>
  <c r="Q361" i="2"/>
  <c r="Q331" i="2"/>
  <c r="Q314" i="2"/>
  <c r="Q296" i="2"/>
  <c r="Q260" i="2"/>
  <c r="Q245" i="2"/>
  <c r="Q211" i="2"/>
  <c r="Q185" i="2"/>
  <c r="Q163" i="2"/>
  <c r="Q146" i="2"/>
  <c r="Q126" i="2"/>
  <c r="Q104" i="2"/>
  <c r="Q78" i="2"/>
  <c r="Q61" i="2"/>
  <c r="Q26" i="2"/>
  <c r="Q504" i="2"/>
  <c r="Q501" i="2"/>
  <c r="Q289" i="2"/>
  <c r="Q283" i="2"/>
  <c r="Q285" i="2"/>
  <c r="Q281" i="2"/>
  <c r="Q290" i="2"/>
  <c r="Q490" i="2"/>
  <c r="Q493" i="2"/>
  <c r="Q488" i="2"/>
  <c r="Q495" i="2"/>
  <c r="Q487" i="2"/>
  <c r="Q288" i="2"/>
  <c r="Q287" i="2"/>
  <c r="Q494" i="2"/>
  <c r="Q486" i="2"/>
  <c r="Q489" i="2"/>
  <c r="Q284" i="2"/>
  <c r="Q492" i="2"/>
  <c r="Q491" i="2"/>
  <c r="P395" i="2"/>
  <c r="P71" i="2"/>
  <c r="P477" i="2"/>
  <c r="P398" i="2"/>
  <c r="P278" i="2"/>
  <c r="P198" i="2"/>
  <c r="P139" i="2"/>
  <c r="P96" i="2"/>
  <c r="P80" i="2"/>
  <c r="P31" i="2"/>
  <c r="P19" i="2"/>
  <c r="P95" i="2"/>
  <c r="P84" i="2"/>
  <c r="P73" i="2"/>
  <c r="P18" i="2"/>
  <c r="P428" i="2"/>
  <c r="P405" i="2"/>
  <c r="P377" i="2"/>
  <c r="P354" i="2"/>
  <c r="P252" i="2"/>
  <c r="P203" i="2"/>
  <c r="P181" i="2"/>
  <c r="P155" i="2"/>
  <c r="P133" i="2"/>
  <c r="P65" i="2"/>
  <c r="P500" i="2"/>
  <c r="P490" i="2"/>
  <c r="P507" i="2"/>
  <c r="P489" i="2"/>
  <c r="P502" i="2"/>
  <c r="P492" i="2"/>
  <c r="P501" i="2"/>
  <c r="P491" i="2"/>
  <c r="P463" i="2"/>
  <c r="P439" i="2"/>
  <c r="P407" i="2"/>
  <c r="P372" i="2"/>
  <c r="P335" i="2"/>
  <c r="P264" i="2"/>
  <c r="P210" i="2"/>
  <c r="P167" i="2"/>
  <c r="P134" i="2"/>
  <c r="P103" i="2"/>
  <c r="P381" i="2"/>
  <c r="P177" i="2"/>
  <c r="P91" i="2"/>
  <c r="P110" i="2"/>
  <c r="P464" i="2"/>
  <c r="P440" i="2"/>
  <c r="P420" i="2"/>
  <c r="P396" i="2"/>
  <c r="P379" i="2"/>
  <c r="P356" i="2"/>
  <c r="P336" i="2"/>
  <c r="P285" i="2"/>
  <c r="P271" i="2"/>
  <c r="P254" i="2"/>
  <c r="P216" i="2"/>
  <c r="P200" i="2"/>
  <c r="P179" i="2"/>
  <c r="P152" i="2"/>
  <c r="P131" i="2"/>
  <c r="P109" i="2"/>
  <c r="P72" i="2"/>
  <c r="P33" i="2"/>
  <c r="P476" i="2"/>
  <c r="P465" i="2"/>
  <c r="P453" i="2"/>
  <c r="P441" i="2"/>
  <c r="P427" i="2"/>
  <c r="P416" i="2"/>
  <c r="P404" i="2"/>
  <c r="P392" i="2"/>
  <c r="P380" i="2"/>
  <c r="P369" i="2"/>
  <c r="P357" i="2"/>
  <c r="P337" i="2"/>
  <c r="P281" i="2"/>
  <c r="P272" i="2"/>
  <c r="P261" i="2"/>
  <c r="P251" i="2"/>
  <c r="P217" i="2"/>
  <c r="P206" i="2"/>
  <c r="P197" i="2"/>
  <c r="P186" i="2"/>
  <c r="P176" i="2"/>
  <c r="P164" i="2"/>
  <c r="P153" i="2"/>
  <c r="P143" i="2"/>
  <c r="P132" i="2"/>
  <c r="P475" i="2"/>
  <c r="P457" i="2"/>
  <c r="P426" i="2"/>
  <c r="P403" i="2"/>
  <c r="P373" i="2"/>
  <c r="P260" i="2"/>
  <c r="P211" i="2"/>
  <c r="P163" i="2"/>
  <c r="P146" i="2"/>
  <c r="P126" i="2"/>
  <c r="P104" i="2"/>
  <c r="P78" i="2"/>
  <c r="P26" i="2"/>
  <c r="P419" i="2"/>
  <c r="P360" i="2"/>
  <c r="P275" i="2"/>
  <c r="P188" i="2"/>
  <c r="P156" i="2"/>
  <c r="P92" i="2"/>
  <c r="P25" i="2"/>
  <c r="P11" i="2"/>
  <c r="P479" i="2"/>
  <c r="P467" i="2"/>
  <c r="P456" i="2"/>
  <c r="P444" i="2"/>
  <c r="P434" i="2"/>
  <c r="P378" i="2"/>
  <c r="P367" i="2"/>
  <c r="P355" i="2"/>
  <c r="P284" i="2"/>
  <c r="P270" i="2"/>
  <c r="P259" i="2"/>
  <c r="P248" i="2"/>
  <c r="P215" i="2"/>
  <c r="P204" i="2"/>
  <c r="P193" i="2"/>
  <c r="P182" i="2"/>
  <c r="P162" i="2"/>
  <c r="P151" i="2"/>
  <c r="P140" i="2"/>
  <c r="P129" i="2"/>
  <c r="P118" i="2"/>
  <c r="P108" i="2"/>
  <c r="P97" i="2"/>
  <c r="P86" i="2"/>
  <c r="P66" i="2"/>
  <c r="P32" i="2"/>
  <c r="P20" i="2"/>
  <c r="P482" i="2"/>
  <c r="P466" i="2"/>
  <c r="P433" i="2"/>
  <c r="P410" i="2"/>
  <c r="P393" i="2"/>
  <c r="P371" i="2"/>
  <c r="P333" i="2"/>
  <c r="P283" i="2"/>
  <c r="P273" i="2"/>
  <c r="P263" i="2"/>
  <c r="P247" i="2"/>
  <c r="P187" i="2"/>
  <c r="P170" i="2"/>
  <c r="P150" i="2"/>
  <c r="P128" i="2"/>
  <c r="P107" i="2"/>
  <c r="P85" i="2"/>
  <c r="P69" i="2"/>
  <c r="P36" i="2"/>
  <c r="P24" i="2"/>
  <c r="P116" i="2"/>
  <c r="P90" i="2"/>
  <c r="P79" i="2"/>
  <c r="P68" i="2"/>
  <c r="P470" i="2"/>
  <c r="P443" i="2"/>
  <c r="P417" i="2"/>
  <c r="P386" i="2"/>
  <c r="P338" i="2"/>
  <c r="P288" i="2"/>
  <c r="P218" i="2"/>
  <c r="P192" i="2"/>
  <c r="P165" i="2"/>
  <c r="P144" i="2"/>
  <c r="P122" i="2"/>
  <c r="P102" i="2"/>
  <c r="P74" i="2"/>
  <c r="P504" i="2"/>
  <c r="P494" i="2"/>
  <c r="P486" i="2"/>
  <c r="O485" i="2"/>
  <c r="A485" i="2" s="1"/>
  <c r="P493" i="2"/>
  <c r="P506" i="2"/>
  <c r="P498" i="2"/>
  <c r="O497" i="2"/>
  <c r="P488" i="2"/>
  <c r="P505" i="2"/>
  <c r="P495" i="2"/>
  <c r="P487" i="2"/>
  <c r="P451" i="2"/>
  <c r="P429" i="2"/>
  <c r="P383" i="2"/>
  <c r="P289" i="2"/>
  <c r="P253" i="2"/>
  <c r="P199" i="2"/>
  <c r="P178" i="2"/>
  <c r="P145" i="2"/>
  <c r="P114" i="2"/>
  <c r="P81" i="2"/>
  <c r="P37" i="2"/>
  <c r="P422" i="2"/>
  <c r="P359" i="2"/>
  <c r="P258" i="2"/>
  <c r="P213" i="2"/>
  <c r="P117" i="2"/>
  <c r="P455" i="2"/>
  <c r="P121" i="2"/>
  <c r="P105" i="2"/>
  <c r="P480" i="2"/>
  <c r="P452" i="2"/>
  <c r="P431" i="2"/>
  <c r="P408" i="2"/>
  <c r="P391" i="2"/>
  <c r="P368" i="2"/>
  <c r="P276" i="2"/>
  <c r="P265" i="2"/>
  <c r="P205" i="2"/>
  <c r="P189" i="2"/>
  <c r="P168" i="2"/>
  <c r="P141" i="2"/>
  <c r="P120" i="2"/>
  <c r="P98" i="2"/>
  <c r="P83" i="2"/>
  <c r="P481" i="2"/>
  <c r="P469" i="2"/>
  <c r="P458" i="2"/>
  <c r="P446" i="2"/>
  <c r="P432" i="2"/>
  <c r="P421" i="2"/>
  <c r="P409" i="2"/>
  <c r="P397" i="2"/>
  <c r="P385" i="2"/>
  <c r="P374" i="2"/>
  <c r="P362" i="2"/>
  <c r="P332" i="2"/>
  <c r="P287" i="2"/>
  <c r="P277" i="2"/>
  <c r="P266" i="2"/>
  <c r="P246" i="2"/>
  <c r="P212" i="2"/>
  <c r="P201" i="2"/>
  <c r="P191" i="2"/>
  <c r="P180" i="2"/>
  <c r="P169" i="2"/>
  <c r="P158" i="2"/>
  <c r="P138" i="2"/>
  <c r="P127" i="2"/>
  <c r="P468" i="2"/>
  <c r="P445" i="2"/>
  <c r="P415" i="2"/>
  <c r="P384" i="2"/>
  <c r="P361" i="2"/>
  <c r="P331" i="2"/>
  <c r="P290" i="2"/>
  <c r="P249" i="2"/>
  <c r="P194" i="2"/>
  <c r="P175" i="2"/>
  <c r="P157" i="2"/>
  <c r="P115" i="2"/>
  <c r="P93" i="2"/>
  <c r="P67" i="2"/>
  <c r="P38" i="2"/>
  <c r="P239" i="2"/>
  <c r="O227" i="2"/>
  <c r="A227" i="2" s="1"/>
  <c r="P56" i="2"/>
  <c r="O44" i="2"/>
  <c r="A44" i="2" s="1"/>
  <c r="P353" i="2"/>
  <c r="P343" i="2"/>
  <c r="P320" i="2"/>
  <c r="P306" i="2"/>
  <c r="P297" i="2"/>
  <c r="P245" i="2"/>
  <c r="P185" i="2"/>
  <c r="P61" i="2"/>
  <c r="O49" i="2"/>
  <c r="A49" i="2" s="1"/>
  <c r="P113" i="2"/>
  <c r="P347" i="2"/>
  <c r="P319" i="2"/>
  <c r="P301" i="2"/>
  <c r="P425" i="2"/>
  <c r="P413" i="2"/>
  <c r="P401" i="2"/>
  <c r="P389" i="2"/>
  <c r="P345" i="2"/>
  <c r="P329" i="2"/>
  <c r="P317" i="2"/>
  <c r="P308" i="2"/>
  <c r="P295" i="2"/>
  <c r="P237" i="2"/>
  <c r="O225" i="2"/>
  <c r="A225" i="2" s="1"/>
  <c r="P173" i="2"/>
  <c r="P77" i="2"/>
  <c r="P55" i="2"/>
  <c r="O43" i="2"/>
  <c r="A43" i="2" s="1"/>
  <c r="P449" i="2"/>
  <c r="P349" i="2"/>
  <c r="P321" i="2"/>
  <c r="P307" i="2"/>
  <c r="P236" i="2"/>
  <c r="O224" i="2"/>
  <c r="A224" i="2" s="1"/>
  <c r="P209" i="2"/>
  <c r="P57" i="2"/>
  <c r="O45" i="2"/>
  <c r="A45" i="2" s="1"/>
  <c r="P29" i="2"/>
  <c r="P365" i="2"/>
  <c r="P294" i="2"/>
  <c r="P257" i="2"/>
  <c r="P235" i="2"/>
  <c r="O223" i="2"/>
  <c r="A223" i="2" s="1"/>
  <c r="P149" i="2"/>
  <c r="P314" i="2"/>
  <c r="P296" i="2"/>
  <c r="P101" i="2"/>
  <c r="P309" i="2"/>
  <c r="P89" i="2"/>
  <c r="P348" i="2"/>
  <c r="P325" i="2"/>
  <c r="P311" i="2"/>
  <c r="P302" i="2"/>
  <c r="P293" i="2"/>
  <c r="P234" i="2"/>
  <c r="O222" i="2"/>
  <c r="A222" i="2" s="1"/>
  <c r="P137" i="2"/>
  <c r="P17" i="2"/>
  <c r="P473" i="2"/>
  <c r="P350" i="2"/>
  <c r="P323" i="2"/>
  <c r="P313" i="2"/>
  <c r="P300" i="2"/>
  <c r="P242" i="2"/>
  <c r="O230" i="2"/>
  <c r="A230" i="2" s="1"/>
  <c r="P233" i="2"/>
  <c r="O221" i="2"/>
  <c r="A221" i="2" s="1"/>
  <c r="P125" i="2"/>
  <c r="P60" i="2"/>
  <c r="O48" i="2"/>
  <c r="A48" i="2" s="1"/>
  <c r="P461" i="2"/>
  <c r="P437" i="2"/>
  <c r="P344" i="2"/>
  <c r="P326" i="2"/>
  <c r="P312" i="2"/>
  <c r="P269" i="2"/>
  <c r="P241" i="2"/>
  <c r="O229" i="2"/>
  <c r="A229" i="2" s="1"/>
  <c r="P161" i="2"/>
  <c r="P59" i="2"/>
  <c r="P62" i="2"/>
  <c r="O50" i="2"/>
  <c r="A50" i="2" s="1"/>
  <c r="P53" i="2"/>
  <c r="O41" i="2"/>
  <c r="A41" i="2" s="1"/>
  <c r="P299" i="2"/>
  <c r="P240" i="2"/>
  <c r="O228" i="2"/>
  <c r="A228" i="2" s="1"/>
  <c r="P341" i="2"/>
  <c r="P324" i="2"/>
  <c r="P305" i="2"/>
  <c r="O119" i="2"/>
  <c r="A119" i="2" s="1"/>
  <c r="Q497" i="2" l="1"/>
  <c r="A497" i="2"/>
  <c r="Q221" i="2"/>
  <c r="Q49" i="2"/>
  <c r="Q229" i="2"/>
  <c r="Q48" i="2"/>
  <c r="Q45" i="2"/>
  <c r="Q225" i="2"/>
  <c r="Q228" i="2"/>
  <c r="Q230" i="2"/>
  <c r="Q222" i="2"/>
  <c r="Q44" i="2"/>
  <c r="Q41" i="2"/>
  <c r="Q119" i="2"/>
  <c r="Q223" i="2"/>
  <c r="Q224" i="2"/>
  <c r="Q227" i="2"/>
  <c r="Q50" i="2"/>
  <c r="Q43" i="2"/>
  <c r="Q485" i="2"/>
  <c r="P229" i="2"/>
  <c r="P227" i="2"/>
  <c r="P45" i="2"/>
  <c r="P119" i="2"/>
  <c r="P112" i="2" s="1"/>
  <c r="P111" i="2" s="1"/>
  <c r="P228" i="2"/>
  <c r="P41" i="2"/>
  <c r="P48" i="2"/>
  <c r="P223" i="2"/>
  <c r="P225" i="2"/>
  <c r="O496" i="2"/>
  <c r="P43" i="2"/>
  <c r="P230" i="2"/>
  <c r="P497" i="2"/>
  <c r="P496" i="2" s="1"/>
  <c r="O484" i="2"/>
  <c r="P50" i="2"/>
  <c r="P222" i="2"/>
  <c r="P224" i="2"/>
  <c r="P49" i="2"/>
  <c r="P44" i="2"/>
  <c r="P485" i="2"/>
  <c r="P484" i="2" s="1"/>
  <c r="O47" i="2"/>
  <c r="A47" i="2" s="1"/>
  <c r="P221" i="2"/>
  <c r="O112" i="2"/>
  <c r="Q484" i="2" l="1"/>
  <c r="A484" i="2"/>
  <c r="Q496" i="2"/>
  <c r="A496" i="2"/>
  <c r="Q112" i="2"/>
  <c r="A112" i="2"/>
  <c r="Q47" i="2"/>
  <c r="P47" i="2"/>
  <c r="O111" i="2"/>
  <c r="Q111" i="2" l="1"/>
  <c r="A111" i="2"/>
  <c r="O478" i="2" l="1"/>
  <c r="A478" i="2" s="1"/>
  <c r="O454" i="2"/>
  <c r="A454" i="2" s="1"/>
  <c r="O442" i="2"/>
  <c r="A442" i="2" s="1"/>
  <c r="O418" i="2"/>
  <c r="A418" i="2" s="1"/>
  <c r="O406" i="2"/>
  <c r="A406" i="2" s="1"/>
  <c r="O394" i="2"/>
  <c r="A394" i="2" s="1"/>
  <c r="O370" i="2"/>
  <c r="A370" i="2" s="1"/>
  <c r="O346" i="2"/>
  <c r="A346" i="2" s="1"/>
  <c r="O334" i="2"/>
  <c r="A334" i="2" s="1"/>
  <c r="A322" i="2"/>
  <c r="O286" i="2"/>
  <c r="A286" i="2" s="1"/>
  <c r="O34" i="2"/>
  <c r="A34" i="2" s="1"/>
  <c r="O12" i="2"/>
  <c r="A12" i="2" s="1"/>
  <c r="O10" i="2"/>
  <c r="A10" i="2" s="1"/>
  <c r="O9" i="2"/>
  <c r="A9" i="2" s="1"/>
  <c r="O6" i="2"/>
  <c r="A6" i="2" s="1"/>
  <c r="Q370" i="2" l="1"/>
  <c r="Q10" i="2"/>
  <c r="Q454" i="2"/>
  <c r="Q478" i="2"/>
  <c r="Q442" i="2"/>
  <c r="Q322" i="2"/>
  <c r="Q394" i="2"/>
  <c r="Q334" i="2"/>
  <c r="Q406" i="2"/>
  <c r="Q6" i="2"/>
  <c r="Q34" i="2"/>
  <c r="Q346" i="2"/>
  <c r="Q418" i="2"/>
  <c r="Q286" i="2"/>
  <c r="Q12" i="2"/>
  <c r="Q9" i="2"/>
  <c r="P34" i="2"/>
  <c r="P406" i="2"/>
  <c r="P442" i="2"/>
  <c r="P334" i="2"/>
  <c r="P394" i="2"/>
  <c r="P418" i="2"/>
  <c r="P478" i="2"/>
  <c r="P370" i="2"/>
  <c r="P454" i="2"/>
  <c r="P9" i="2"/>
  <c r="P6" i="2"/>
  <c r="O7" i="2"/>
  <c r="A7" i="2" s="1"/>
  <c r="O14" i="2"/>
  <c r="A14" i="2" s="1"/>
  <c r="P12" i="2"/>
  <c r="O8" i="2"/>
  <c r="A8" i="2" s="1"/>
  <c r="O13" i="2"/>
  <c r="A13" i="2" s="1"/>
  <c r="P322" i="2"/>
  <c r="P346" i="2"/>
  <c r="P286" i="2"/>
  <c r="P10" i="2"/>
  <c r="Q13" i="2" l="1"/>
  <c r="Q14" i="2"/>
  <c r="Q8" i="2"/>
  <c r="Q7" i="2"/>
  <c r="P8" i="2"/>
  <c r="P14" i="2"/>
  <c r="O366" i="2"/>
  <c r="A366" i="2" s="1"/>
  <c r="O174" i="2"/>
  <c r="A174" i="2" s="1"/>
  <c r="O142" i="2"/>
  <c r="A142" i="2" s="1"/>
  <c r="O414" i="2"/>
  <c r="A414" i="2" s="1"/>
  <c r="O358" i="2"/>
  <c r="A358" i="2" s="1"/>
  <c r="O298" i="2"/>
  <c r="A298" i="2" s="1"/>
  <c r="O214" i="2"/>
  <c r="A214" i="2" s="1"/>
  <c r="O106" i="2"/>
  <c r="A106" i="2" s="1"/>
  <c r="O318" i="2"/>
  <c r="A318" i="2" s="1"/>
  <c r="O82" i="2"/>
  <c r="A82" i="2" s="1"/>
  <c r="O462" i="2"/>
  <c r="A462" i="2" s="1"/>
  <c r="O262" i="2"/>
  <c r="A262" i="2" s="1"/>
  <c r="O154" i="2"/>
  <c r="A154" i="2" s="1"/>
  <c r="O30" i="2"/>
  <c r="A30" i="2" s="1"/>
  <c r="P13" i="2"/>
  <c r="P7" i="2"/>
  <c r="O450" i="2"/>
  <c r="A450" i="2" s="1"/>
  <c r="O310" i="2"/>
  <c r="A310" i="2" s="1"/>
  <c r="O238" i="2"/>
  <c r="A238" i="2" s="1"/>
  <c r="O130" i="2"/>
  <c r="A130" i="2" s="1"/>
  <c r="O22" i="2"/>
  <c r="A22" i="2" s="1"/>
  <c r="O402" i="2"/>
  <c r="A402" i="2" s="1"/>
  <c r="O250" i="2"/>
  <c r="A250" i="2" s="1"/>
  <c r="O474" i="2"/>
  <c r="A474" i="2" s="1"/>
  <c r="O390" i="2"/>
  <c r="A390" i="2" s="1"/>
  <c r="O330" i="2"/>
  <c r="A330" i="2" s="1"/>
  <c r="O274" i="2"/>
  <c r="A274" i="2" s="1"/>
  <c r="O166" i="2"/>
  <c r="A166" i="2" s="1"/>
  <c r="O190" i="2"/>
  <c r="A190" i="2" s="1"/>
  <c r="O438" i="2"/>
  <c r="A438" i="2" s="1"/>
  <c r="O94" i="2"/>
  <c r="A94" i="2" s="1"/>
  <c r="O430" i="2"/>
  <c r="A430" i="2" s="1"/>
  <c r="O382" i="2"/>
  <c r="A382" i="2" s="1"/>
  <c r="O342" i="2"/>
  <c r="A342" i="2" s="1"/>
  <c r="O282" i="2"/>
  <c r="A282" i="2" s="1"/>
  <c r="O202" i="2"/>
  <c r="A202" i="2" s="1"/>
  <c r="O70" i="2"/>
  <c r="A70" i="2" s="1"/>
  <c r="O58" i="2"/>
  <c r="A58" i="2" s="1"/>
  <c r="O5" i="2"/>
  <c r="A5" i="2" s="1"/>
  <c r="Q190" i="2" l="1"/>
  <c r="Q274" i="2"/>
  <c r="Q390" i="2"/>
  <c r="Q250" i="2"/>
  <c r="Q22" i="2"/>
  <c r="Q238" i="2"/>
  <c r="Q450" i="2"/>
  <c r="Q30" i="2"/>
  <c r="Q154" i="2"/>
  <c r="Q462" i="2"/>
  <c r="Q318" i="2"/>
  <c r="Q214" i="2"/>
  <c r="Q358" i="2"/>
  <c r="Q142" i="2"/>
  <c r="Q366" i="2"/>
  <c r="Q58" i="2"/>
  <c r="Q202" i="2"/>
  <c r="Q342" i="2"/>
  <c r="Q430" i="2"/>
  <c r="Q438" i="2"/>
  <c r="Q166" i="2"/>
  <c r="Q330" i="2"/>
  <c r="Q474" i="2"/>
  <c r="Q402" i="2"/>
  <c r="Q130" i="2"/>
  <c r="Q310" i="2"/>
  <c r="Q262" i="2"/>
  <c r="Q82" i="2"/>
  <c r="Q106" i="2"/>
  <c r="Q298" i="2"/>
  <c r="Q414" i="2"/>
  <c r="Q174" i="2"/>
  <c r="Q5" i="2"/>
  <c r="Q70" i="2"/>
  <c r="Q382" i="2"/>
  <c r="Q94" i="2"/>
  <c r="Q282" i="2"/>
  <c r="P430" i="2"/>
  <c r="O424" i="2"/>
  <c r="P438" i="2"/>
  <c r="P436" i="2" s="1"/>
  <c r="P435" i="2" s="1"/>
  <c r="O436" i="2"/>
  <c r="P190" i="2"/>
  <c r="P184" i="2" s="1"/>
  <c r="P183" i="2" s="1"/>
  <c r="O184" i="2"/>
  <c r="P274" i="2"/>
  <c r="P268" i="2" s="1"/>
  <c r="P267" i="2" s="1"/>
  <c r="O268" i="2"/>
  <c r="P390" i="2"/>
  <c r="P388" i="2" s="1"/>
  <c r="P387" i="2" s="1"/>
  <c r="O388" i="2"/>
  <c r="P250" i="2"/>
  <c r="P244" i="2" s="1"/>
  <c r="P243" i="2" s="1"/>
  <c r="O244" i="2"/>
  <c r="P22" i="2"/>
  <c r="P16" i="2" s="1"/>
  <c r="P15" i="2" s="1"/>
  <c r="O16" i="2"/>
  <c r="P238" i="2"/>
  <c r="O226" i="2"/>
  <c r="A226" i="2" s="1"/>
  <c r="O232" i="2"/>
  <c r="P450" i="2"/>
  <c r="P448" i="2" s="1"/>
  <c r="P447" i="2" s="1"/>
  <c r="O448" i="2"/>
  <c r="P262" i="2"/>
  <c r="P256" i="2" s="1"/>
  <c r="P255" i="2" s="1"/>
  <c r="O256" i="2"/>
  <c r="P82" i="2"/>
  <c r="P76" i="2" s="1"/>
  <c r="P75" i="2" s="1"/>
  <c r="O76" i="2"/>
  <c r="P106" i="2"/>
  <c r="P100" i="2" s="1"/>
  <c r="P99" i="2" s="1"/>
  <c r="O100" i="2"/>
  <c r="P298" i="2"/>
  <c r="O292" i="2"/>
  <c r="P414" i="2"/>
  <c r="P412" i="2" s="1"/>
  <c r="P411" i="2" s="1"/>
  <c r="O412" i="2"/>
  <c r="P174" i="2"/>
  <c r="O172" i="2"/>
  <c r="O42" i="2"/>
  <c r="A42" i="2" s="1"/>
  <c r="P94" i="2"/>
  <c r="P88" i="2" s="1"/>
  <c r="P87" i="2" s="1"/>
  <c r="O88" i="2"/>
  <c r="P166" i="2"/>
  <c r="P160" i="2" s="1"/>
  <c r="P159" i="2" s="1"/>
  <c r="O160" i="2"/>
  <c r="P330" i="2"/>
  <c r="P328" i="2" s="1"/>
  <c r="P327" i="2" s="1"/>
  <c r="O328" i="2"/>
  <c r="A328" i="2" s="1"/>
  <c r="P474" i="2"/>
  <c r="P472" i="2" s="1"/>
  <c r="P471" i="2" s="1"/>
  <c r="O472" i="2"/>
  <c r="P402" i="2"/>
  <c r="P400" i="2" s="1"/>
  <c r="P399" i="2" s="1"/>
  <c r="O400" i="2"/>
  <c r="P130" i="2"/>
  <c r="P124" i="2" s="1"/>
  <c r="P123" i="2" s="1"/>
  <c r="O124" i="2"/>
  <c r="P310" i="2"/>
  <c r="O304" i="2"/>
  <c r="P30" i="2"/>
  <c r="O28" i="2"/>
  <c r="P154" i="2"/>
  <c r="P148" i="2" s="1"/>
  <c r="P147" i="2" s="1"/>
  <c r="O148" i="2"/>
  <c r="P462" i="2"/>
  <c r="P460" i="2" s="1"/>
  <c r="P459" i="2" s="1"/>
  <c r="O460" i="2"/>
  <c r="P318" i="2"/>
  <c r="O316" i="2"/>
  <c r="P214" i="2"/>
  <c r="P208" i="2" s="1"/>
  <c r="P207" i="2" s="1"/>
  <c r="O208" i="2"/>
  <c r="P358" i="2"/>
  <c r="P352" i="2" s="1"/>
  <c r="P351" i="2" s="1"/>
  <c r="O352" i="2"/>
  <c r="P142" i="2"/>
  <c r="P136" i="2" s="1"/>
  <c r="P135" i="2" s="1"/>
  <c r="O136" i="2"/>
  <c r="P366" i="2"/>
  <c r="P364" i="2" s="1"/>
  <c r="P363" i="2" s="1"/>
  <c r="O364" i="2"/>
  <c r="P382" i="2"/>
  <c r="O376" i="2"/>
  <c r="P342" i="2"/>
  <c r="O340" i="2"/>
  <c r="P282" i="2"/>
  <c r="O280" i="2"/>
  <c r="P202" i="2"/>
  <c r="P196" i="2" s="1"/>
  <c r="P195" i="2" s="1"/>
  <c r="O196" i="2"/>
  <c r="P70" i="2"/>
  <c r="P64" i="2" s="1"/>
  <c r="P63" i="2" s="1"/>
  <c r="O64" i="2"/>
  <c r="P58" i="2"/>
  <c r="O46" i="2"/>
  <c r="A46" i="2" s="1"/>
  <c r="O52" i="2"/>
  <c r="P5" i="2"/>
  <c r="O4" i="2"/>
  <c r="Q4" i="2" l="1"/>
  <c r="A4" i="2"/>
  <c r="Q124" i="2"/>
  <c r="A124" i="2"/>
  <c r="Q160" i="2"/>
  <c r="A160" i="2"/>
  <c r="Q88" i="2"/>
  <c r="A88" i="2"/>
  <c r="Q196" i="2"/>
  <c r="A196" i="2"/>
  <c r="Q340" i="2"/>
  <c r="A340" i="2"/>
  <c r="Q364" i="2"/>
  <c r="A364" i="2"/>
  <c r="Q352" i="2"/>
  <c r="A352" i="2"/>
  <c r="Q316" i="2"/>
  <c r="A316" i="2"/>
  <c r="Q148" i="2"/>
  <c r="A148" i="2"/>
  <c r="Q304" i="2"/>
  <c r="A304" i="2"/>
  <c r="Q76" i="2"/>
  <c r="A76" i="2"/>
  <c r="Q232" i="2"/>
  <c r="A232" i="2"/>
  <c r="Q424" i="2"/>
  <c r="A424" i="2"/>
  <c r="Q268" i="2"/>
  <c r="A268" i="2"/>
  <c r="Q436" i="2"/>
  <c r="A436" i="2"/>
  <c r="Q400" i="2"/>
  <c r="A400" i="2"/>
  <c r="Q412" i="2"/>
  <c r="A412" i="2"/>
  <c r="Q244" i="2"/>
  <c r="A244" i="2"/>
  <c r="Q64" i="2"/>
  <c r="A64" i="2"/>
  <c r="Q280" i="2"/>
  <c r="A280" i="2"/>
  <c r="Q376" i="2"/>
  <c r="A376" i="2"/>
  <c r="Q136" i="2"/>
  <c r="A136" i="2"/>
  <c r="Q208" i="2"/>
  <c r="A208" i="2"/>
  <c r="Q460" i="2"/>
  <c r="A460" i="2"/>
  <c r="Q28" i="2"/>
  <c r="A28" i="2"/>
  <c r="Q100" i="2"/>
  <c r="A100" i="2"/>
  <c r="Q256" i="2"/>
  <c r="A256" i="2"/>
  <c r="Q448" i="2"/>
  <c r="A448" i="2"/>
  <c r="Q52" i="2"/>
  <c r="A52" i="2"/>
  <c r="Q472" i="2"/>
  <c r="A472" i="2"/>
  <c r="Q172" i="2"/>
  <c r="A172" i="2"/>
  <c r="Q292" i="2"/>
  <c r="A292" i="2"/>
  <c r="Q16" i="2"/>
  <c r="A16" i="2"/>
  <c r="Q388" i="2"/>
  <c r="A388" i="2"/>
  <c r="Q184" i="2"/>
  <c r="A184" i="2"/>
  <c r="Q328" i="2"/>
  <c r="Q226" i="2"/>
  <c r="Q42" i="2"/>
  <c r="Q46" i="2"/>
  <c r="P280" i="2"/>
  <c r="P279" i="2" s="1"/>
  <c r="O195" i="2"/>
  <c r="O363" i="2"/>
  <c r="O351" i="2"/>
  <c r="O315" i="2"/>
  <c r="O99" i="2"/>
  <c r="O255" i="2"/>
  <c r="O220" i="2"/>
  <c r="A220" i="2" s="1"/>
  <c r="O243" i="2"/>
  <c r="O267" i="2"/>
  <c r="O435" i="2"/>
  <c r="O3" i="2"/>
  <c r="O147" i="2"/>
  <c r="O123" i="2"/>
  <c r="O471" i="2"/>
  <c r="O159" i="2"/>
  <c r="O87" i="2"/>
  <c r="O171" i="2"/>
  <c r="O291" i="2"/>
  <c r="O447" i="2"/>
  <c r="O63" i="2"/>
  <c r="O279" i="2"/>
  <c r="O339" i="2"/>
  <c r="O375" i="2"/>
  <c r="O135" i="2"/>
  <c r="O207" i="2"/>
  <c r="O303" i="2"/>
  <c r="O75" i="2"/>
  <c r="O15" i="2"/>
  <c r="O387" i="2"/>
  <c r="O183" i="2"/>
  <c r="O51" i="2"/>
  <c r="O459" i="2"/>
  <c r="O27" i="2"/>
  <c r="O399" i="2"/>
  <c r="O327" i="2"/>
  <c r="A327" i="2" s="1"/>
  <c r="O411" i="2"/>
  <c r="O231" i="2"/>
  <c r="O423" i="2"/>
  <c r="P28" i="2"/>
  <c r="P27" i="2" s="1"/>
  <c r="P226" i="2"/>
  <c r="P220" i="2" s="1"/>
  <c r="P219" i="2" s="1"/>
  <c r="P232" i="2"/>
  <c r="P231" i="2" s="1"/>
  <c r="P316" i="2"/>
  <c r="P315" i="2" s="1"/>
  <c r="P42" i="2"/>
  <c r="P172" i="2"/>
  <c r="P171" i="2" s="1"/>
  <c r="P292" i="2"/>
  <c r="P291" i="2" s="1"/>
  <c r="P304" i="2"/>
  <c r="P303" i="2" s="1"/>
  <c r="P424" i="2"/>
  <c r="P423" i="2" s="1"/>
  <c r="P376" i="2"/>
  <c r="P375" i="2" s="1"/>
  <c r="P340" i="2"/>
  <c r="P339" i="2" s="1"/>
  <c r="O40" i="2"/>
  <c r="A40" i="2" s="1"/>
  <c r="P46" i="2"/>
  <c r="P52" i="2"/>
  <c r="P51" i="2" s="1"/>
  <c r="P4" i="2"/>
  <c r="P3" i="2" s="1"/>
  <c r="Q51" i="2" l="1"/>
  <c r="A51" i="2"/>
  <c r="Q423" i="2"/>
  <c r="A423" i="2"/>
  <c r="Q459" i="2"/>
  <c r="A459" i="2"/>
  <c r="Q135" i="2"/>
  <c r="A135" i="2"/>
  <c r="Q63" i="2"/>
  <c r="A63" i="2"/>
  <c r="Q447" i="2"/>
  <c r="A447" i="2"/>
  <c r="Q159" i="2"/>
  <c r="A159" i="2"/>
  <c r="Q351" i="2"/>
  <c r="A351" i="2"/>
  <c r="Q231" i="2"/>
  <c r="A231" i="2"/>
  <c r="Q75" i="2"/>
  <c r="A75" i="2"/>
  <c r="Q375" i="2"/>
  <c r="A375" i="2"/>
  <c r="Q291" i="2"/>
  <c r="A291" i="2"/>
  <c r="Q471" i="2"/>
  <c r="A471" i="2"/>
  <c r="Q3" i="2"/>
  <c r="A3" i="2"/>
  <c r="Q435" i="2"/>
  <c r="A435" i="2"/>
  <c r="Q255" i="2"/>
  <c r="A255" i="2"/>
  <c r="Q363" i="2"/>
  <c r="A363" i="2"/>
  <c r="Q399" i="2"/>
  <c r="A399" i="2"/>
  <c r="Q387" i="2"/>
  <c r="A387" i="2"/>
  <c r="Q303" i="2"/>
  <c r="A303" i="2"/>
  <c r="Q339" i="2"/>
  <c r="A339" i="2"/>
  <c r="Q171" i="2"/>
  <c r="A171" i="2"/>
  <c r="Q123" i="2"/>
  <c r="A123" i="2"/>
  <c r="Q267" i="2"/>
  <c r="A267" i="2"/>
  <c r="Q99" i="2"/>
  <c r="A99" i="2"/>
  <c r="Q195" i="2"/>
  <c r="A195" i="2"/>
  <c r="Q183" i="2"/>
  <c r="A183" i="2"/>
  <c r="Q411" i="2"/>
  <c r="A411" i="2"/>
  <c r="Q27" i="2"/>
  <c r="A27" i="2"/>
  <c r="Q15" i="2"/>
  <c r="A15" i="2"/>
  <c r="Q207" i="2"/>
  <c r="A207" i="2"/>
  <c r="Q279" i="2"/>
  <c r="A279" i="2"/>
  <c r="Q87" i="2"/>
  <c r="A87" i="2"/>
  <c r="Q147" i="2"/>
  <c r="A147" i="2"/>
  <c r="Q243" i="2"/>
  <c r="A243" i="2"/>
  <c r="Q315" i="2"/>
  <c r="A315" i="2"/>
  <c r="Q40" i="2"/>
  <c r="Q327" i="2"/>
  <c r="Q220" i="2"/>
  <c r="O219" i="2"/>
  <c r="A219" i="2" s="1"/>
  <c r="O39" i="2"/>
  <c r="A39" i="2" s="1"/>
  <c r="P40" i="2"/>
  <c r="P39" i="2" s="1"/>
  <c r="Q39" i="2" l="1"/>
  <c r="Q219" i="2"/>
</calcChain>
</file>

<file path=xl/sharedStrings.xml><?xml version="1.0" encoding="utf-8"?>
<sst xmlns="http://schemas.openxmlformats.org/spreadsheetml/2006/main" count="1634" uniqueCount="119">
  <si>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</si>
  <si>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</si>
  <si>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</si>
  <si>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</si>
  <si>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</si>
  <si>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</si>
  <si>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</si>
  <si>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</si>
  <si>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</si>
  <si>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</si>
  <si>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</si>
  <si>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</si>
  <si>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</si>
  <si>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</si>
  <si>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სოციალური და ჯანმრთელობის დაცვის პროგრამების მართვა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</si>
  <si>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</si>
  <si>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</si>
  <si>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</si>
  <si>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</si>
  <si>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</si>
  <si>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</si>
  <si>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</si>
  <si>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</si>
  <si>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</si>
  <si>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</si>
  <si>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</si>
  <si>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</si>
  <si>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</si>
  <si>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</si>
  <si>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</si>
  <si>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</si>
  <si>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</si>
  <si>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</si>
  <si>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</si>
  <si>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</si>
  <si>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</si>
  <si>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მოსახლეობის საყოველთაო ჯანმრთელობის დაცვა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</si>
  <si>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</si>
  <si>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</si>
  <si>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</si>
  <si>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ნარკომანიით დაავადებულ პაციენტთა მკურნალობა</t>
  </si>
  <si>
    <t>C ჰეპატიტის მართვა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</si>
  <si>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</si>
  <si>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</si>
  <si>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</si>
  <si>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</si>
  <si>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</si>
  <si>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</si>
  <si>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სამედიცინო დახმარება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</si>
  <si>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</si>
  <si>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</si>
  <si>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</si>
  <si>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დასაქმების ხელშეწყობის მომსახურებათა განვითარება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</si>
  <si>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</si>
  <si>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</si>
  <si>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</si>
  <si>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</si>
  <si>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</si>
  <si>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</si>
  <si>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</si>
  <si>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სააგენტო</t>
  </si>
  <si>
    <t>27 01 04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</si>
  <si>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</si>
  <si>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</si>
  <si>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</si>
  <si>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</si>
  <si>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</si>
  <si>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</si>
  <si>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</si>
  <si>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</si>
  <si>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</si>
  <si>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</si>
  <si>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</si>
  <si>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</si>
  <si>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</si>
  <si>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</si>
  <si>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</si>
  <si>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</si>
  <si>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</si>
  <si>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</si>
  <si>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</si>
  <si>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</si>
  <si>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</si>
  <si>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</si>
  <si>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</si>
  <si>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27 03 01</t>
  </si>
  <si>
    <t>27 03 02 06 01</t>
  </si>
  <si>
    <t>27 03 02 08 01</t>
  </si>
  <si>
    <t>27 03 02 07 01</t>
  </si>
  <si>
    <t>27 03 02 09</t>
  </si>
  <si>
    <t>27 03 02 11 01</t>
  </si>
  <si>
    <t>27 03 03 01</t>
  </si>
  <si>
    <t>27 03 03 02</t>
  </si>
  <si>
    <t>27 03 03 03</t>
  </si>
  <si>
    <t>27 03 03 04</t>
  </si>
  <si>
    <t>27 03 03 05</t>
  </si>
  <si>
    <t>27 03 03 06</t>
  </si>
  <si>
    <t>27 03 03 07 01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</si>
  <si>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</si>
  <si>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</si>
  <si>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</si>
  <si>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</si>
  <si>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</si>
  <si>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27 05 01</t>
  </si>
  <si>
    <t>27 05 03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</si>
  <si>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</si>
  <si>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</si>
  <si>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</si>
  <si>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</si>
  <si>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</si>
  <si>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</si>
  <si>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</si>
  <si>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</si>
  <si>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</si>
  <si>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</si>
  <si>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დაზუსტებული 9 თვე</t>
  </si>
  <si>
    <t>ტენდერიდან ეკონომია II კვარტალი</t>
  </si>
  <si>
    <t>8 თვის საკასო</t>
  </si>
  <si>
    <t>სექტემბრის მოსალოდნელი ხარჯი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</si>
</sst>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Calibri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sz val="12"/>
      <color rgb="FFFF0000"/>
      <name val="Calibri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37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6" fillId="0" borderId="2" xfId="2" applyNumberFormat="1" applyFont="1" applyFill="1" applyBorder="1" applyAlignment="1">
      <alignment vertical="center" wrapText="1"/>
    </xf>
    <xf numFmtId="164" fontId="15" fillId="0" borderId="2" xfId="2" applyNumberFormat="1" applyFont="1" applyFill="1" applyBorder="1" applyAlignment="1">
      <alignment vertical="center" wrapText="1"/>
    </xf>
    <xf numFmtId="164" fontId="17" fillId="0" borderId="2" xfId="2" applyNumberFormat="1" applyFont="1" applyFill="1" applyBorder="1" applyAlignment="1" applyProtection="1">
      <alignment vertical="center" wrapText="1"/>
    </xf>
    <xf numFmtId="164" fontId="18" fillId="0" borderId="2" xfId="2" applyNumberFormat="1" applyFont="1" applyFill="1" applyBorder="1" applyAlignment="1">
      <alignment vertical="center" wrapText="1"/>
    </xf>
    <xf numFmtId="164" fontId="12" fillId="0" borderId="0" xfId="1" applyNumberFormat="1" applyFont="1" applyFill="1" applyBorder="1" applyAlignment="1">
      <alignment vertical="center"/>
    </xf>
    <xf numFmtId="0" fontId="19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0" fontId="21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2" fillId="0" borderId="0" xfId="1" applyFont="1" applyFill="1" applyBorder="1" applyAlignment="1">
      <alignment vertical="center"/>
    </xf>
    <xf numFmtId="164" fontId="19" fillId="2" borderId="0" xfId="1" applyNumberFormat="1" applyFont="1" applyFill="1" applyBorder="1" applyAlignment="1" applyProtection="1">
      <alignment horizontal="center" vertical="center" wrapText="1"/>
      <protection locked="0"/>
    </xf>
    <xf numFmtId="43" fontId="12" fillId="0" borderId="0" xfId="1" applyNumberFormat="1" applyFont="1" applyFill="1" applyBorder="1" applyAlignment="1">
      <alignment vertical="center"/>
    </xf>
    <xf numFmtId="43" fontId="23" fillId="0" borderId="0" xfId="4" applyFont="1" applyFill="1" applyBorder="1" applyAlignment="1">
      <alignment vertical="center"/>
    </xf>
    <xf numFmtId="164" fontId="15" fillId="2" borderId="2" xfId="2" applyNumberFormat="1" applyFont="1" applyFill="1" applyBorder="1" applyAlignment="1">
      <alignment vertical="center" wrapText="1"/>
    </xf>
    <xf numFmtId="9" fontId="15" fillId="2" borderId="2" xfId="2" applyNumberFormat="1" applyFont="1" applyFill="1" applyBorder="1" applyAlignment="1">
      <alignment vertical="center" wrapText="1"/>
    </xf>
    <xf numFmtId="164" fontId="16" fillId="2" borderId="2" xfId="2" applyNumberFormat="1" applyFont="1" applyFill="1" applyBorder="1" applyAlignment="1">
      <alignment vertical="center" wrapText="1"/>
    </xf>
    <xf numFmtId="9" fontId="16" fillId="2" borderId="2" xfId="3" applyNumberFormat="1" applyFont="1" applyFill="1" applyBorder="1" applyAlignment="1">
      <alignment vertical="center" wrapText="1"/>
    </xf>
    <xf numFmtId="9" fontId="15" fillId="2" borderId="2" xfId="3" applyNumberFormat="1" applyFont="1" applyFill="1" applyBorder="1" applyAlignment="1">
      <alignment vertical="center" wrapText="1"/>
    </xf>
    <xf numFmtId="0" fontId="12" fillId="2" borderId="0" xfId="1" applyFont="1" applyFill="1" applyBorder="1" applyAlignment="1">
      <alignment vertical="center"/>
    </xf>
    <xf numFmtId="3" fontId="24" fillId="0" borderId="4" xfId="0" applyNumberFormat="1" applyFont="1" applyFill="1" applyBorder="1" applyAlignment="1">
      <alignment horizontal="right" vertical="center"/>
    </xf>
  </cellXfs>
  <cellStyles count="5">
    <cellStyle name="Comma" xfId="4" builtinId="3"/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W547"/>
  <sheetViews>
    <sheetView showGridLines="0" tabSelected="1" view="pageBreakPreview" zoomScale="80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G4" sqref="G4"/>
    </sheetView>
  </sheetViews>
  <sheetFormatPr defaultColWidth="8.85546875" defaultRowHeight="15.75" x14ac:dyDescent="0.25"/>
  <cols>
    <col min="1" max="1" width="3.140625" style="12" customWidth="1"/>
    <col min="2" max="2" width="11.140625" style="10" customWidth="1"/>
    <col min="3" max="3" width="56.7109375" style="10" customWidth="1"/>
    <col min="4" max="4" width="16.28515625" style="10" customWidth="1"/>
    <col min="5" max="5" width="15" style="10" customWidth="1"/>
    <col min="6" max="6" width="18.7109375" style="10" customWidth="1"/>
    <col min="7" max="8" width="18.5703125" style="10" customWidth="1"/>
    <col min="9" max="9" width="18.7109375" style="10" customWidth="1"/>
    <col min="10" max="10" width="17.28515625" style="10" customWidth="1"/>
    <col min="11" max="11" width="16" style="10" customWidth="1"/>
    <col min="12" max="12" width="18.85546875" style="13" customWidth="1"/>
    <col min="13" max="13" width="19" style="10" customWidth="1"/>
    <col min="14" max="14" width="21.140625" style="10" customWidth="1"/>
    <col min="15" max="15" width="19.42578125" style="10" customWidth="1"/>
    <col min="16" max="16" width="16.5703125" style="10" customWidth="1"/>
    <col min="17" max="17" width="16.28515625" style="10" customWidth="1"/>
    <col min="18" max="18" width="29.85546875" style="10" customWidth="1"/>
    <col min="19" max="21" width="8.85546875" style="10"/>
    <col min="22" max="22" width="10.5703125" style="10" bestFit="1" customWidth="1"/>
    <col min="23" max="23" width="10" style="10" bestFit="1" customWidth="1"/>
    <col min="24" max="16384" width="8.85546875" style="10"/>
  </cols>
  <sheetData>
    <row r="1" spans="1:19" ht="18" customHeight="1" x14ac:dyDescent="0.25">
      <c r="A1" s="6"/>
      <c r="B1" s="7"/>
      <c r="C1" s="8"/>
      <c r="L1" s="9"/>
    </row>
    <row r="2" spans="1:19" s="26" customFormat="1" ht="102.75" customHeight="1" x14ac:dyDescent="0.25">
      <c r="A2" s="24"/>
      <c r="B2" s="25" t="s">
        <v>0</v>
      </c>
      <c r="C2" s="25" t="s">
        <v>1</v>
      </c>
      <c r="D2" s="23" t="s">
        <v>58</v>
      </c>
      <c r="E2" s="23" t="s">
        <v>116</v>
      </c>
      <c r="F2" s="23" t="s">
        <v>115</v>
      </c>
      <c r="G2" s="23" t="s">
        <v>117</v>
      </c>
      <c r="H2" s="23" t="s">
        <v>118</v>
      </c>
      <c r="I2" s="23" t="s">
        <v>114</v>
      </c>
      <c r="J2" s="23" t="s">
        <v>112</v>
      </c>
      <c r="K2" s="23" t="s">
        <v>113</v>
      </c>
      <c r="L2" s="23" t="s">
        <v>55</v>
      </c>
      <c r="M2" s="23" t="s">
        <v>54</v>
      </c>
      <c r="N2" s="23" t="s">
        <v>111</v>
      </c>
      <c r="O2" s="23" t="s">
        <v>56</v>
      </c>
      <c r="P2" s="23" t="s">
        <v>57</v>
      </c>
      <c r="Q2" s="23" t="s">
        <v>59</v>
      </c>
      <c r="R2" s="27"/>
    </row>
    <row r="3" spans="1:19" ht="36" x14ac:dyDescent="0.25">
      <c r="A3" s="11" t="str">
        <f t="shared" ref="A3:A11" si="0">IF((F3+G3+D3+I3+L3+M3+N3+O3)&gt;0,"a","b")</f>
        <v>a</v>
      </c>
      <c r="B3" s="16" t="s">
        <v>61</v>
      </c>
      <c r="C3" s="17" t="s">
        <v>14</v>
      </c>
      <c r="D3" s="19">
        <f t="shared" ref="D3:F3" si="1">D4+D12+D13+D14</f>
        <v>97194</v>
      </c>
      <c r="E3" s="19">
        <f t="shared" ref="E3" si="2">E4+E12+E13+E14</f>
        <v>44451</v>
      </c>
      <c r="F3" s="19">
        <f t="shared" si="1"/>
        <v>19157900</v>
      </c>
      <c r="G3" s="19">
        <f t="shared" ref="G3:H3" si="3">G4+G12+G13+G14</f>
        <v>15035804</v>
      </c>
      <c r="H3" s="19">
        <f t="shared" si="3"/>
        <v>2715122</v>
      </c>
      <c r="I3" s="19">
        <f t="shared" ref="I3:I11" si="4">G3+H3</f>
        <v>17750926</v>
      </c>
      <c r="J3" s="30">
        <f t="shared" ref="J3:J11" si="5">F3-I3</f>
        <v>1406974</v>
      </c>
      <c r="K3" s="31">
        <f t="shared" ref="K3:K11" si="6">I3/F3</f>
        <v>0.92655906962662926</v>
      </c>
      <c r="L3" s="19">
        <f t="shared" ref="L3:M3" si="7">L4+L12+L13+L14</f>
        <v>26290000</v>
      </c>
      <c r="M3" s="19">
        <f t="shared" si="7"/>
        <v>26290000</v>
      </c>
      <c r="N3" s="19">
        <f t="shared" ref="N3" si="8">N4+N12+N13+N14</f>
        <v>8539074</v>
      </c>
      <c r="O3" s="19">
        <f t="shared" ref="O3" si="9">O4+O12+O13+O14</f>
        <v>26290000</v>
      </c>
      <c r="P3" s="30">
        <f t="shared" ref="P3" si="10">P4+P12+P13+P14</f>
        <v>0</v>
      </c>
      <c r="Q3" s="34">
        <f t="shared" ref="Q3:Q11" si="11">O3/M3</f>
        <v>1</v>
      </c>
      <c r="R3" s="15"/>
      <c r="S3" s="10" t="s">
        <v>60</v>
      </c>
    </row>
    <row r="4" spans="1:19" ht="18.75" x14ac:dyDescent="0.25">
      <c r="A4" s="11" t="str">
        <f t="shared" si="0"/>
        <v>a</v>
      </c>
      <c r="B4" s="1" t="s">
        <v>2</v>
      </c>
      <c r="C4" s="2" t="s">
        <v>3</v>
      </c>
      <c r="D4" s="18">
        <f t="shared" ref="D4:H4" si="12">D5+D6+D7+D8+D9+D10+D11</f>
        <v>97194</v>
      </c>
      <c r="E4" s="18">
        <f t="shared" ref="E4" si="13">E5+E6+E7+E8+E9+E10+E11</f>
        <v>44451</v>
      </c>
      <c r="F4" s="18">
        <f t="shared" si="12"/>
        <v>18867900</v>
      </c>
      <c r="G4" s="18">
        <f t="shared" si="12"/>
        <v>14905188</v>
      </c>
      <c r="H4" s="18">
        <f t="shared" si="12"/>
        <v>2695738</v>
      </c>
      <c r="I4" s="19">
        <f t="shared" si="4"/>
        <v>17600926</v>
      </c>
      <c r="J4" s="30">
        <f t="shared" si="5"/>
        <v>1266974</v>
      </c>
      <c r="K4" s="31">
        <f t="shared" si="6"/>
        <v>0.93285029070537795</v>
      </c>
      <c r="L4" s="18">
        <f t="shared" ref="L4:M4" si="14">L5+L6+L7+L8+L9+L10+L11</f>
        <v>25970000</v>
      </c>
      <c r="M4" s="18">
        <f t="shared" si="14"/>
        <v>25970000</v>
      </c>
      <c r="N4" s="18">
        <f t="shared" ref="N4:P4" si="15">N5+N6+N7+N8+N9+N10+N11</f>
        <v>8369074</v>
      </c>
      <c r="O4" s="18">
        <f t="shared" si="15"/>
        <v>25970000</v>
      </c>
      <c r="P4" s="32">
        <f t="shared" si="15"/>
        <v>0</v>
      </c>
      <c r="Q4" s="33">
        <f t="shared" si="11"/>
        <v>1</v>
      </c>
      <c r="R4" s="14"/>
      <c r="S4" s="10" t="s">
        <v>60</v>
      </c>
    </row>
    <row r="5" spans="1:19" ht="18.75" x14ac:dyDescent="0.25">
      <c r="A5" s="11" t="str">
        <f t="shared" si="0"/>
        <v>a</v>
      </c>
      <c r="B5" s="3" t="s">
        <v>2</v>
      </c>
      <c r="C5" s="4" t="s">
        <v>4</v>
      </c>
      <c r="D5" s="19"/>
      <c r="E5" s="19"/>
      <c r="F5" s="19">
        <v>13869000</v>
      </c>
      <c r="G5" s="19">
        <v>11322051</v>
      </c>
      <c r="H5" s="19">
        <f>2546949-840000</f>
        <v>1706949</v>
      </c>
      <c r="I5" s="19">
        <f t="shared" si="4"/>
        <v>13029000</v>
      </c>
      <c r="J5" s="30">
        <f t="shared" si="5"/>
        <v>840000</v>
      </c>
      <c r="K5" s="31">
        <f t="shared" si="6"/>
        <v>0.93943326844040664</v>
      </c>
      <c r="L5" s="19">
        <v>18976000</v>
      </c>
      <c r="M5" s="19">
        <v>18945000</v>
      </c>
      <c r="N5" s="19">
        <f>5916000</f>
        <v>5916000</v>
      </c>
      <c r="O5" s="19">
        <f t="shared" ref="O5:O14" si="16">I5+N5</f>
        <v>18945000</v>
      </c>
      <c r="P5" s="30">
        <f t="shared" ref="P5:P14" si="17">M5-O5</f>
        <v>0</v>
      </c>
      <c r="Q5" s="34">
        <f t="shared" si="11"/>
        <v>1</v>
      </c>
      <c r="R5" s="15"/>
      <c r="S5" s="10" t="s">
        <v>60</v>
      </c>
    </row>
    <row r="6" spans="1:19" ht="18.75" x14ac:dyDescent="0.25">
      <c r="A6" s="11" t="str">
        <f t="shared" si="0"/>
        <v>a</v>
      </c>
      <c r="B6" s="3" t="s">
        <v>2</v>
      </c>
      <c r="C6" s="4" t="s">
        <v>5</v>
      </c>
      <c r="D6" s="19">
        <v>97194</v>
      </c>
      <c r="E6" s="19">
        <v>44451</v>
      </c>
      <c r="F6" s="19">
        <v>4734800</v>
      </c>
      <c r="G6" s="19">
        <v>3346011</v>
      </c>
      <c r="H6" s="19">
        <v>988789</v>
      </c>
      <c r="I6" s="19">
        <f t="shared" si="4"/>
        <v>4334800</v>
      </c>
      <c r="J6" s="30">
        <f t="shared" si="5"/>
        <v>400000</v>
      </c>
      <c r="K6" s="31">
        <f t="shared" si="6"/>
        <v>0.9155191349159415</v>
      </c>
      <c r="L6" s="19">
        <v>6759000</v>
      </c>
      <c r="M6" s="19">
        <v>6706800</v>
      </c>
      <c r="N6" s="19">
        <v>2372000</v>
      </c>
      <c r="O6" s="19">
        <f t="shared" si="16"/>
        <v>6706800</v>
      </c>
      <c r="P6" s="30">
        <f t="shared" si="17"/>
        <v>0</v>
      </c>
      <c r="Q6" s="34">
        <f t="shared" si="11"/>
        <v>1</v>
      </c>
      <c r="R6" s="15"/>
      <c r="S6" s="10" t="s">
        <v>60</v>
      </c>
    </row>
    <row r="7" spans="1:19" ht="18.75" hidden="1" x14ac:dyDescent="0.25">
      <c r="A7" s="11" t="str">
        <f t="shared" si="0"/>
        <v>b</v>
      </c>
      <c r="B7" s="3" t="s">
        <v>2</v>
      </c>
      <c r="C7" s="4" t="s">
        <v>6</v>
      </c>
      <c r="D7" s="19"/>
      <c r="E7" s="19"/>
      <c r="F7" s="19"/>
      <c r="G7" s="19"/>
      <c r="H7" s="19"/>
      <c r="I7" s="19">
        <f t="shared" si="4"/>
        <v>0</v>
      </c>
      <c r="J7" s="30">
        <f t="shared" si="5"/>
        <v>0</v>
      </c>
      <c r="K7" s="31" t="e">
        <f t="shared" si="6"/>
        <v>#DIV/0!</v>
      </c>
      <c r="L7" s="19"/>
      <c r="M7" s="19"/>
      <c r="N7" s="19"/>
      <c r="O7" s="19">
        <f t="shared" si="16"/>
        <v>0</v>
      </c>
      <c r="P7" s="30">
        <f t="shared" si="17"/>
        <v>0</v>
      </c>
      <c r="Q7" s="34" t="e">
        <f t="shared" si="11"/>
        <v>#DIV/0!</v>
      </c>
      <c r="R7" s="15"/>
      <c r="S7" s="10" t="s">
        <v>60</v>
      </c>
    </row>
    <row r="8" spans="1:19" ht="18.75" hidden="1" x14ac:dyDescent="0.25">
      <c r="A8" s="11" t="str">
        <f t="shared" si="0"/>
        <v>b</v>
      </c>
      <c r="B8" s="3" t="s">
        <v>2</v>
      </c>
      <c r="C8" s="5" t="s">
        <v>7</v>
      </c>
      <c r="D8" s="19"/>
      <c r="E8" s="19"/>
      <c r="F8" s="19"/>
      <c r="G8" s="19"/>
      <c r="H8" s="19"/>
      <c r="I8" s="19">
        <f t="shared" si="4"/>
        <v>0</v>
      </c>
      <c r="J8" s="30">
        <f t="shared" si="5"/>
        <v>0</v>
      </c>
      <c r="K8" s="31" t="e">
        <f t="shared" si="6"/>
        <v>#DIV/0!</v>
      </c>
      <c r="L8" s="19"/>
      <c r="M8" s="19"/>
      <c r="N8" s="19"/>
      <c r="O8" s="19">
        <f t="shared" si="16"/>
        <v>0</v>
      </c>
      <c r="P8" s="30">
        <f t="shared" si="17"/>
        <v>0</v>
      </c>
      <c r="Q8" s="34" t="e">
        <f t="shared" si="11"/>
        <v>#DIV/0!</v>
      </c>
      <c r="R8" s="15"/>
      <c r="S8" s="10" t="s">
        <v>60</v>
      </c>
    </row>
    <row r="9" spans="1:19" ht="18.75" x14ac:dyDescent="0.25">
      <c r="A9" s="11" t="str">
        <f t="shared" si="0"/>
        <v>a</v>
      </c>
      <c r="B9" s="3" t="s">
        <v>2</v>
      </c>
      <c r="C9" s="5" t="s">
        <v>8</v>
      </c>
      <c r="D9" s="19"/>
      <c r="E9" s="19"/>
      <c r="F9" s="19">
        <v>43200</v>
      </c>
      <c r="G9" s="19">
        <v>39998</v>
      </c>
      <c r="H9" s="19"/>
      <c r="I9" s="19">
        <f t="shared" si="4"/>
        <v>39998</v>
      </c>
      <c r="J9" s="30">
        <f t="shared" si="5"/>
        <v>3202</v>
      </c>
      <c r="K9" s="31">
        <f t="shared" si="6"/>
        <v>0.92587962962962966</v>
      </c>
      <c r="L9" s="19">
        <v>3000</v>
      </c>
      <c r="M9" s="19">
        <v>43200</v>
      </c>
      <c r="N9" s="19">
        <v>3202</v>
      </c>
      <c r="O9" s="19">
        <f t="shared" si="16"/>
        <v>43200</v>
      </c>
      <c r="P9" s="30">
        <f t="shared" si="17"/>
        <v>0</v>
      </c>
      <c r="Q9" s="34">
        <f t="shared" si="11"/>
        <v>1</v>
      </c>
      <c r="R9" s="15"/>
      <c r="S9" s="10" t="s">
        <v>60</v>
      </c>
    </row>
    <row r="10" spans="1:19" ht="18.75" x14ac:dyDescent="0.25">
      <c r="A10" s="11" t="str">
        <f t="shared" si="0"/>
        <v>a</v>
      </c>
      <c r="B10" s="3" t="s">
        <v>2</v>
      </c>
      <c r="C10" s="5" t="s">
        <v>9</v>
      </c>
      <c r="D10" s="19"/>
      <c r="E10" s="19"/>
      <c r="F10" s="19">
        <v>167000</v>
      </c>
      <c r="G10" s="19">
        <v>166781</v>
      </c>
      <c r="H10" s="19"/>
      <c r="I10" s="19">
        <f t="shared" si="4"/>
        <v>166781</v>
      </c>
      <c r="J10" s="30">
        <f t="shared" si="5"/>
        <v>219</v>
      </c>
      <c r="K10" s="31">
        <f t="shared" si="6"/>
        <v>0.998688622754491</v>
      </c>
      <c r="L10" s="19">
        <v>153000</v>
      </c>
      <c r="M10" s="19">
        <v>196000</v>
      </c>
      <c r="N10" s="19">
        <v>29219</v>
      </c>
      <c r="O10" s="19">
        <f t="shared" si="16"/>
        <v>196000</v>
      </c>
      <c r="P10" s="30">
        <f t="shared" si="17"/>
        <v>0</v>
      </c>
      <c r="Q10" s="34">
        <f t="shared" si="11"/>
        <v>1</v>
      </c>
      <c r="R10" s="15"/>
      <c r="S10" s="10" t="s">
        <v>60</v>
      </c>
    </row>
    <row r="11" spans="1:19" ht="18.75" x14ac:dyDescent="0.25">
      <c r="A11" s="11" t="str">
        <f t="shared" si="0"/>
        <v>a</v>
      </c>
      <c r="B11" s="3" t="s">
        <v>2</v>
      </c>
      <c r="C11" s="5" t="s">
        <v>10</v>
      </c>
      <c r="D11" s="19"/>
      <c r="E11" s="19"/>
      <c r="F11" s="19">
        <v>53900</v>
      </c>
      <c r="G11" s="19">
        <v>30347</v>
      </c>
      <c r="H11" s="19"/>
      <c r="I11" s="19">
        <f t="shared" si="4"/>
        <v>30347</v>
      </c>
      <c r="J11" s="30">
        <f t="shared" si="5"/>
        <v>23553</v>
      </c>
      <c r="K11" s="31">
        <f t="shared" si="6"/>
        <v>0.56302411873840441</v>
      </c>
      <c r="L11" s="19">
        <v>79000</v>
      </c>
      <c r="M11" s="19">
        <v>79000</v>
      </c>
      <c r="N11" s="19">
        <v>48653</v>
      </c>
      <c r="O11" s="19">
        <f t="shared" si="16"/>
        <v>79000</v>
      </c>
      <c r="P11" s="30">
        <f t="shared" si="17"/>
        <v>0</v>
      </c>
      <c r="Q11" s="34">
        <f t="shared" si="11"/>
        <v>1</v>
      </c>
      <c r="R11" s="15"/>
      <c r="S11" s="10" t="s">
        <v>60</v>
      </c>
    </row>
    <row r="12" spans="1:19" ht="18.75" x14ac:dyDescent="0.25">
      <c r="A12" s="11" t="str">
        <f t="shared" ref="A12:A27" si="18">IF((F12+G12+D12+I12+L12+M12+N12+O12)&gt;0,"a","b")</f>
        <v>a</v>
      </c>
      <c r="B12" s="1" t="s">
        <v>2</v>
      </c>
      <c r="C12" s="2" t="s">
        <v>11</v>
      </c>
      <c r="D12" s="18"/>
      <c r="E12" s="18"/>
      <c r="F12" s="18">
        <v>290000</v>
      </c>
      <c r="G12" s="18">
        <v>130616</v>
      </c>
      <c r="H12" s="18">
        <v>19384</v>
      </c>
      <c r="I12" s="19">
        <f t="shared" ref="I12:I27" si="19">G12+H12</f>
        <v>150000</v>
      </c>
      <c r="J12" s="30">
        <f t="shared" ref="J12:J27" si="20">F12-I12</f>
        <v>140000</v>
      </c>
      <c r="K12" s="31">
        <f t="shared" ref="K12:K27" si="21">I12/F12</f>
        <v>0.51724137931034486</v>
      </c>
      <c r="L12" s="18">
        <v>320000</v>
      </c>
      <c r="M12" s="18">
        <v>320000</v>
      </c>
      <c r="N12" s="18">
        <v>170000</v>
      </c>
      <c r="O12" s="18">
        <f t="shared" si="16"/>
        <v>320000</v>
      </c>
      <c r="P12" s="32">
        <f t="shared" si="17"/>
        <v>0</v>
      </c>
      <c r="Q12" s="33">
        <f t="shared" ref="Q12:Q27" si="22">O12/M12</f>
        <v>1</v>
      </c>
      <c r="R12" s="14"/>
      <c r="S12" s="10" t="s">
        <v>60</v>
      </c>
    </row>
    <row r="13" spans="1:19" ht="18.75" hidden="1" x14ac:dyDescent="0.25">
      <c r="A13" s="11" t="str">
        <f t="shared" si="18"/>
        <v>b</v>
      </c>
      <c r="B13" s="1" t="s">
        <v>2</v>
      </c>
      <c r="C13" s="2" t="s">
        <v>12</v>
      </c>
      <c r="D13" s="18"/>
      <c r="E13" s="18"/>
      <c r="F13" s="18">
        <v>0</v>
      </c>
      <c r="G13" s="18"/>
      <c r="H13" s="18"/>
      <c r="I13" s="19">
        <f t="shared" si="19"/>
        <v>0</v>
      </c>
      <c r="J13" s="30">
        <f t="shared" si="20"/>
        <v>0</v>
      </c>
      <c r="K13" s="31" t="e">
        <f t="shared" si="21"/>
        <v>#DIV/0!</v>
      </c>
      <c r="L13" s="18">
        <v>0</v>
      </c>
      <c r="M13" s="18">
        <v>0</v>
      </c>
      <c r="N13" s="18"/>
      <c r="O13" s="18">
        <f t="shared" si="16"/>
        <v>0</v>
      </c>
      <c r="P13" s="32">
        <f t="shared" si="17"/>
        <v>0</v>
      </c>
      <c r="Q13" s="33" t="e">
        <f t="shared" si="22"/>
        <v>#DIV/0!</v>
      </c>
      <c r="R13" s="14"/>
      <c r="S13" s="10" t="s">
        <v>60</v>
      </c>
    </row>
    <row r="14" spans="1:19" ht="18.75" hidden="1" x14ac:dyDescent="0.25">
      <c r="A14" s="11" t="str">
        <f t="shared" si="18"/>
        <v>b</v>
      </c>
      <c r="B14" s="1" t="s">
        <v>2</v>
      </c>
      <c r="C14" s="2" t="s">
        <v>13</v>
      </c>
      <c r="D14" s="18"/>
      <c r="E14" s="18"/>
      <c r="F14" s="18">
        <v>0</v>
      </c>
      <c r="G14" s="18"/>
      <c r="H14" s="18"/>
      <c r="I14" s="19">
        <f t="shared" si="19"/>
        <v>0</v>
      </c>
      <c r="J14" s="30">
        <f t="shared" si="20"/>
        <v>0</v>
      </c>
      <c r="K14" s="31" t="e">
        <f t="shared" si="21"/>
        <v>#DIV/0!</v>
      </c>
      <c r="L14" s="18">
        <v>0</v>
      </c>
      <c r="M14" s="18">
        <v>0</v>
      </c>
      <c r="N14" s="18"/>
      <c r="O14" s="18">
        <f t="shared" si="16"/>
        <v>0</v>
      </c>
      <c r="P14" s="32">
        <f t="shared" si="17"/>
        <v>0</v>
      </c>
      <c r="Q14" s="33" t="e">
        <f t="shared" si="22"/>
        <v>#DIV/0!</v>
      </c>
      <c r="R14" s="14"/>
      <c r="S14" s="10" t="s">
        <v>60</v>
      </c>
    </row>
    <row r="15" spans="1:19" ht="18.75" x14ac:dyDescent="0.25">
      <c r="A15" s="11" t="str">
        <f t="shared" si="18"/>
        <v>a</v>
      </c>
      <c r="B15" s="16" t="s">
        <v>62</v>
      </c>
      <c r="C15" s="17" t="s">
        <v>15</v>
      </c>
      <c r="D15" s="19">
        <f t="shared" ref="D15:F15" si="23">D16+D24+D25+D26</f>
        <v>0</v>
      </c>
      <c r="E15" s="19"/>
      <c r="F15" s="19">
        <f t="shared" si="23"/>
        <v>1438420000</v>
      </c>
      <c r="G15" s="19">
        <f t="shared" ref="G15:H15" si="24">G16+G24+G25+G26</f>
        <v>1286285459.2</v>
      </c>
      <c r="H15" s="19">
        <f t="shared" si="24"/>
        <v>163448711.18000001</v>
      </c>
      <c r="I15" s="19">
        <f t="shared" si="19"/>
        <v>1449734170.3800001</v>
      </c>
      <c r="J15" s="30">
        <f t="shared" si="20"/>
        <v>-11314170.380000114</v>
      </c>
      <c r="K15" s="31">
        <f t="shared" si="21"/>
        <v>1.0078656931772363</v>
      </c>
      <c r="L15" s="20">
        <f t="shared" ref="L15:M15" si="25">L16+L24+L25+L26</f>
        <v>1925000000</v>
      </c>
      <c r="M15" s="20">
        <f t="shared" si="25"/>
        <v>1925000000</v>
      </c>
      <c r="N15" s="19">
        <f t="shared" ref="N15" si="26">N16+N24+N25+N26</f>
        <v>491555533.54000002</v>
      </c>
      <c r="O15" s="19">
        <f t="shared" ref="O15" si="27">O16+O24+O25+O26</f>
        <v>1941289703.9200001</v>
      </c>
      <c r="P15" s="30">
        <f t="shared" ref="P15" si="28">P16+P24+P25+P26</f>
        <v>-16289703.920000028</v>
      </c>
      <c r="Q15" s="34">
        <f t="shared" si="22"/>
        <v>1.0084621838545456</v>
      </c>
      <c r="R15" s="15"/>
      <c r="S15" s="10" t="s">
        <v>60</v>
      </c>
    </row>
    <row r="16" spans="1:19" ht="18.75" x14ac:dyDescent="0.25">
      <c r="A16" s="11" t="str">
        <f t="shared" si="18"/>
        <v>a</v>
      </c>
      <c r="B16" s="1" t="s">
        <v>2</v>
      </c>
      <c r="C16" s="2" t="s">
        <v>3</v>
      </c>
      <c r="D16" s="18">
        <f t="shared" ref="D16:H16" si="29">D17+D18+D19+D20+D21+D22+D23</f>
        <v>0</v>
      </c>
      <c r="E16" s="18"/>
      <c r="F16" s="18">
        <f t="shared" si="29"/>
        <v>1438420000</v>
      </c>
      <c r="G16" s="18">
        <f t="shared" si="29"/>
        <v>1286285459.2</v>
      </c>
      <c r="H16" s="18">
        <f t="shared" si="29"/>
        <v>163448711.18000001</v>
      </c>
      <c r="I16" s="19">
        <f t="shared" si="19"/>
        <v>1449734170.3800001</v>
      </c>
      <c r="J16" s="30">
        <f t="shared" si="20"/>
        <v>-11314170.380000114</v>
      </c>
      <c r="K16" s="31">
        <f t="shared" si="21"/>
        <v>1.0078656931772363</v>
      </c>
      <c r="L16" s="18">
        <f t="shared" ref="L16:M16" si="30">L17+L18+L19+L20+L21+L22+L23</f>
        <v>1925000000</v>
      </c>
      <c r="M16" s="18">
        <f t="shared" si="30"/>
        <v>1925000000</v>
      </c>
      <c r="N16" s="18">
        <f t="shared" ref="N16:P16" si="31">N17+N18+N19+N20+N21+N22+N23</f>
        <v>491555533.54000002</v>
      </c>
      <c r="O16" s="18">
        <f t="shared" si="31"/>
        <v>1941289703.9200001</v>
      </c>
      <c r="P16" s="32">
        <f t="shared" si="31"/>
        <v>-16289703.920000028</v>
      </c>
      <c r="Q16" s="33">
        <f t="shared" si="22"/>
        <v>1.0084621838545456</v>
      </c>
      <c r="R16" s="14"/>
      <c r="S16" s="10" t="s">
        <v>60</v>
      </c>
    </row>
    <row r="17" spans="1:19" ht="18.75" hidden="1" x14ac:dyDescent="0.25">
      <c r="A17" s="11" t="str">
        <f t="shared" si="18"/>
        <v>b</v>
      </c>
      <c r="B17" s="3" t="s">
        <v>2</v>
      </c>
      <c r="C17" s="4" t="s">
        <v>4</v>
      </c>
      <c r="D17" s="19"/>
      <c r="E17" s="19"/>
      <c r="F17" s="19">
        <v>0</v>
      </c>
      <c r="G17" s="19"/>
      <c r="H17" s="19"/>
      <c r="I17" s="19">
        <f t="shared" si="19"/>
        <v>0</v>
      </c>
      <c r="J17" s="30">
        <f t="shared" si="20"/>
        <v>0</v>
      </c>
      <c r="K17" s="31" t="e">
        <f t="shared" si="21"/>
        <v>#DIV/0!</v>
      </c>
      <c r="L17" s="21">
        <v>0</v>
      </c>
      <c r="M17" s="21">
        <v>0</v>
      </c>
      <c r="N17" s="19"/>
      <c r="O17" s="19">
        <f t="shared" ref="O17:O26" si="32">I17+N17</f>
        <v>0</v>
      </c>
      <c r="P17" s="30">
        <f t="shared" ref="P17:P26" si="33">M17-O17</f>
        <v>0</v>
      </c>
      <c r="Q17" s="34" t="e">
        <f t="shared" si="22"/>
        <v>#DIV/0!</v>
      </c>
      <c r="R17" s="15"/>
      <c r="S17" s="10" t="s">
        <v>60</v>
      </c>
    </row>
    <row r="18" spans="1:19" ht="18.75" x14ac:dyDescent="0.25">
      <c r="A18" s="11" t="str">
        <f t="shared" si="18"/>
        <v>a</v>
      </c>
      <c r="B18" s="3" t="s">
        <v>2</v>
      </c>
      <c r="C18" s="4" t="s">
        <v>5</v>
      </c>
      <c r="D18" s="19"/>
      <c r="E18" s="19"/>
      <c r="F18" s="19">
        <v>43990</v>
      </c>
      <c r="G18" s="19"/>
      <c r="H18" s="19"/>
      <c r="I18" s="19">
        <f t="shared" si="19"/>
        <v>0</v>
      </c>
      <c r="J18" s="30">
        <f t="shared" si="20"/>
        <v>43990</v>
      </c>
      <c r="K18" s="31">
        <f t="shared" si="21"/>
        <v>0</v>
      </c>
      <c r="L18" s="21">
        <v>0</v>
      </c>
      <c r="M18" s="21">
        <v>43990</v>
      </c>
      <c r="N18" s="19"/>
      <c r="O18" s="19">
        <f t="shared" si="32"/>
        <v>0</v>
      </c>
      <c r="P18" s="30">
        <f t="shared" si="33"/>
        <v>43990</v>
      </c>
      <c r="Q18" s="34">
        <f t="shared" si="22"/>
        <v>0</v>
      </c>
      <c r="R18" s="15"/>
      <c r="S18" s="10" t="s">
        <v>60</v>
      </c>
    </row>
    <row r="19" spans="1:19" ht="18.75" hidden="1" x14ac:dyDescent="0.25">
      <c r="A19" s="11" t="str">
        <f t="shared" si="18"/>
        <v>b</v>
      </c>
      <c r="B19" s="3" t="s">
        <v>2</v>
      </c>
      <c r="C19" s="4" t="s">
        <v>6</v>
      </c>
      <c r="D19" s="19"/>
      <c r="E19" s="19"/>
      <c r="F19" s="19">
        <v>0</v>
      </c>
      <c r="G19" s="19"/>
      <c r="H19" s="19"/>
      <c r="I19" s="19">
        <f t="shared" si="19"/>
        <v>0</v>
      </c>
      <c r="J19" s="30">
        <f t="shared" si="20"/>
        <v>0</v>
      </c>
      <c r="K19" s="31" t="e">
        <f t="shared" si="21"/>
        <v>#DIV/0!</v>
      </c>
      <c r="L19" s="21">
        <v>0</v>
      </c>
      <c r="M19" s="21">
        <v>0</v>
      </c>
      <c r="N19" s="19"/>
      <c r="O19" s="19">
        <f t="shared" si="32"/>
        <v>0</v>
      </c>
      <c r="P19" s="30">
        <f t="shared" si="33"/>
        <v>0</v>
      </c>
      <c r="Q19" s="34" t="e">
        <f t="shared" si="22"/>
        <v>#DIV/0!</v>
      </c>
      <c r="R19" s="15"/>
      <c r="S19" s="10" t="s">
        <v>60</v>
      </c>
    </row>
    <row r="20" spans="1:19" ht="18.75" hidden="1" x14ac:dyDescent="0.25">
      <c r="A20" s="11" t="str">
        <f t="shared" si="18"/>
        <v>b</v>
      </c>
      <c r="B20" s="3" t="s">
        <v>2</v>
      </c>
      <c r="C20" s="5" t="s">
        <v>7</v>
      </c>
      <c r="D20" s="19"/>
      <c r="E20" s="19"/>
      <c r="F20" s="19">
        <v>0</v>
      </c>
      <c r="G20" s="19"/>
      <c r="H20" s="19"/>
      <c r="I20" s="19">
        <f t="shared" si="19"/>
        <v>0</v>
      </c>
      <c r="J20" s="30">
        <f t="shared" si="20"/>
        <v>0</v>
      </c>
      <c r="K20" s="31" t="e">
        <f t="shared" si="21"/>
        <v>#DIV/0!</v>
      </c>
      <c r="L20" s="21">
        <v>0</v>
      </c>
      <c r="M20" s="21">
        <v>0</v>
      </c>
      <c r="N20" s="19"/>
      <c r="O20" s="19">
        <f t="shared" si="32"/>
        <v>0</v>
      </c>
      <c r="P20" s="30">
        <f t="shared" si="33"/>
        <v>0</v>
      </c>
      <c r="Q20" s="34" t="e">
        <f t="shared" si="22"/>
        <v>#DIV/0!</v>
      </c>
      <c r="R20" s="15"/>
      <c r="S20" s="10" t="s">
        <v>60</v>
      </c>
    </row>
    <row r="21" spans="1:19" ht="18.75" x14ac:dyDescent="0.25">
      <c r="A21" s="11" t="str">
        <f t="shared" si="18"/>
        <v>a</v>
      </c>
      <c r="B21" s="3" t="s">
        <v>2</v>
      </c>
      <c r="C21" s="5" t="s">
        <v>8</v>
      </c>
      <c r="D21" s="19"/>
      <c r="E21" s="19"/>
      <c r="F21" s="19">
        <v>18900</v>
      </c>
      <c r="G21" s="19">
        <v>18802.7</v>
      </c>
      <c r="H21" s="19"/>
      <c r="I21" s="19">
        <f t="shared" si="19"/>
        <v>18802.7</v>
      </c>
      <c r="J21" s="30">
        <f t="shared" si="20"/>
        <v>97.299999999999272</v>
      </c>
      <c r="K21" s="31">
        <f t="shared" si="21"/>
        <v>0.99485185185185188</v>
      </c>
      <c r="L21" s="21"/>
      <c r="M21" s="21">
        <v>18900</v>
      </c>
      <c r="N21" s="19"/>
      <c r="O21" s="19">
        <f t="shared" si="32"/>
        <v>18802.7</v>
      </c>
      <c r="P21" s="30">
        <f t="shared" si="33"/>
        <v>97.299999999999272</v>
      </c>
      <c r="Q21" s="34">
        <f t="shared" si="22"/>
        <v>0.99485185185185188</v>
      </c>
      <c r="R21" s="15"/>
      <c r="S21" s="10" t="s">
        <v>60</v>
      </c>
    </row>
    <row r="22" spans="1:19" ht="18.75" x14ac:dyDescent="0.25">
      <c r="A22" s="11" t="str">
        <f t="shared" si="18"/>
        <v>a</v>
      </c>
      <c r="B22" s="3" t="s">
        <v>2</v>
      </c>
      <c r="C22" s="5" t="s">
        <v>9</v>
      </c>
      <c r="D22" s="19"/>
      <c r="E22" s="19"/>
      <c r="F22" s="19">
        <v>1438018552</v>
      </c>
      <c r="G22" s="19">
        <v>1285955700</v>
      </c>
      <c r="H22" s="36">
        <v>163448711.18000001</v>
      </c>
      <c r="I22" s="19">
        <f t="shared" si="19"/>
        <v>1449404411.1800001</v>
      </c>
      <c r="J22" s="30">
        <f t="shared" si="20"/>
        <v>-11385859.180000067</v>
      </c>
      <c r="K22" s="31">
        <f t="shared" si="21"/>
        <v>1.0079177415090819</v>
      </c>
      <c r="L22" s="21">
        <v>1925000000</v>
      </c>
      <c r="M22" s="21">
        <v>1924598552</v>
      </c>
      <c r="N22" s="19">
        <v>491555533.54000002</v>
      </c>
      <c r="O22" s="19">
        <f t="shared" si="32"/>
        <v>1940959944.72</v>
      </c>
      <c r="P22" s="30">
        <f t="shared" si="33"/>
        <v>-16361392.720000029</v>
      </c>
      <c r="Q22" s="34">
        <f t="shared" si="22"/>
        <v>1.0085011976669096</v>
      </c>
      <c r="R22" s="15"/>
      <c r="S22" s="10" t="s">
        <v>60</v>
      </c>
    </row>
    <row r="23" spans="1:19" ht="18.75" x14ac:dyDescent="0.25">
      <c r="A23" s="11" t="str">
        <f t="shared" si="18"/>
        <v>a</v>
      </c>
      <c r="B23" s="3" t="s">
        <v>2</v>
      </c>
      <c r="C23" s="5" t="s">
        <v>10</v>
      </c>
      <c r="D23" s="19"/>
      <c r="E23" s="19"/>
      <c r="F23" s="19">
        <v>338558</v>
      </c>
      <c r="G23" s="19">
        <v>310956.5</v>
      </c>
      <c r="H23" s="19"/>
      <c r="I23" s="19">
        <f t="shared" si="19"/>
        <v>310956.5</v>
      </c>
      <c r="J23" s="30">
        <f t="shared" si="20"/>
        <v>27601.5</v>
      </c>
      <c r="K23" s="31">
        <f t="shared" si="21"/>
        <v>0.91847334873197506</v>
      </c>
      <c r="L23" s="21"/>
      <c r="M23" s="21">
        <v>338558</v>
      </c>
      <c r="N23" s="19"/>
      <c r="O23" s="19">
        <f t="shared" si="32"/>
        <v>310956.5</v>
      </c>
      <c r="P23" s="30">
        <f t="shared" si="33"/>
        <v>27601.5</v>
      </c>
      <c r="Q23" s="34">
        <f t="shared" si="22"/>
        <v>0.91847334873197506</v>
      </c>
      <c r="R23" s="15"/>
      <c r="S23" s="10" t="s">
        <v>60</v>
      </c>
    </row>
    <row r="24" spans="1:19" ht="18.75" hidden="1" x14ac:dyDescent="0.25">
      <c r="A24" s="11" t="str">
        <f t="shared" si="18"/>
        <v>b</v>
      </c>
      <c r="B24" s="3" t="s">
        <v>2</v>
      </c>
      <c r="C24" s="2" t="s">
        <v>11</v>
      </c>
      <c r="D24" s="18"/>
      <c r="E24" s="18"/>
      <c r="F24" s="18">
        <v>0</v>
      </c>
      <c r="G24" s="18"/>
      <c r="H24" s="18"/>
      <c r="I24" s="19">
        <f t="shared" si="19"/>
        <v>0</v>
      </c>
      <c r="J24" s="30">
        <f t="shared" si="20"/>
        <v>0</v>
      </c>
      <c r="K24" s="31" t="e">
        <f t="shared" si="21"/>
        <v>#DIV/0!</v>
      </c>
      <c r="L24" s="18">
        <v>0</v>
      </c>
      <c r="M24" s="18">
        <v>0</v>
      </c>
      <c r="N24" s="18"/>
      <c r="O24" s="18">
        <f t="shared" si="32"/>
        <v>0</v>
      </c>
      <c r="P24" s="32">
        <f t="shared" si="33"/>
        <v>0</v>
      </c>
      <c r="Q24" s="33" t="e">
        <f t="shared" si="22"/>
        <v>#DIV/0!</v>
      </c>
      <c r="R24" s="14"/>
      <c r="S24" s="10" t="s">
        <v>60</v>
      </c>
    </row>
    <row r="25" spans="1:19" ht="18.75" hidden="1" x14ac:dyDescent="0.25">
      <c r="A25" s="11" t="str">
        <f t="shared" si="18"/>
        <v>b</v>
      </c>
      <c r="B25" s="3" t="s">
        <v>2</v>
      </c>
      <c r="C25" s="2" t="s">
        <v>12</v>
      </c>
      <c r="D25" s="18"/>
      <c r="E25" s="18"/>
      <c r="F25" s="18">
        <v>0</v>
      </c>
      <c r="G25" s="18"/>
      <c r="H25" s="18"/>
      <c r="I25" s="19">
        <f t="shared" si="19"/>
        <v>0</v>
      </c>
      <c r="J25" s="30">
        <f t="shared" si="20"/>
        <v>0</v>
      </c>
      <c r="K25" s="31" t="e">
        <f t="shared" si="21"/>
        <v>#DIV/0!</v>
      </c>
      <c r="L25" s="18">
        <v>0</v>
      </c>
      <c r="M25" s="18">
        <v>0</v>
      </c>
      <c r="N25" s="18"/>
      <c r="O25" s="18">
        <f t="shared" si="32"/>
        <v>0</v>
      </c>
      <c r="P25" s="32">
        <f t="shared" si="33"/>
        <v>0</v>
      </c>
      <c r="Q25" s="33" t="e">
        <f t="shared" si="22"/>
        <v>#DIV/0!</v>
      </c>
      <c r="R25" s="14"/>
      <c r="S25" s="10" t="s">
        <v>60</v>
      </c>
    </row>
    <row r="26" spans="1:19" ht="18.75" hidden="1" x14ac:dyDescent="0.25">
      <c r="A26" s="11" t="str">
        <f t="shared" si="18"/>
        <v>b</v>
      </c>
      <c r="B26" s="3" t="s">
        <v>2</v>
      </c>
      <c r="C26" s="2" t="s">
        <v>13</v>
      </c>
      <c r="D26" s="18"/>
      <c r="E26" s="18"/>
      <c r="F26" s="18">
        <v>0</v>
      </c>
      <c r="G26" s="18"/>
      <c r="H26" s="18"/>
      <c r="I26" s="19">
        <f t="shared" si="19"/>
        <v>0</v>
      </c>
      <c r="J26" s="30">
        <f t="shared" si="20"/>
        <v>0</v>
      </c>
      <c r="K26" s="31" t="e">
        <f t="shared" si="21"/>
        <v>#DIV/0!</v>
      </c>
      <c r="L26" s="18">
        <v>0</v>
      </c>
      <c r="M26" s="18">
        <v>0</v>
      </c>
      <c r="N26" s="18"/>
      <c r="O26" s="18">
        <f t="shared" si="32"/>
        <v>0</v>
      </c>
      <c r="P26" s="32">
        <f t="shared" si="33"/>
        <v>0</v>
      </c>
      <c r="Q26" s="33" t="e">
        <f t="shared" si="22"/>
        <v>#DIV/0!</v>
      </c>
      <c r="R26" s="14"/>
      <c r="S26" s="10" t="s">
        <v>60</v>
      </c>
    </row>
    <row r="27" spans="1:19" ht="36" x14ac:dyDescent="0.25">
      <c r="A27" s="11" t="str">
        <f t="shared" si="18"/>
        <v>a</v>
      </c>
      <c r="B27" s="16" t="s">
        <v>63</v>
      </c>
      <c r="C27" s="17" t="s">
        <v>16</v>
      </c>
      <c r="D27" s="19">
        <f t="shared" ref="D27:F27" si="34">D28+D36+D37+D38</f>
        <v>0</v>
      </c>
      <c r="E27" s="19"/>
      <c r="F27" s="19">
        <f t="shared" si="34"/>
        <v>565808500</v>
      </c>
      <c r="G27" s="19">
        <f t="shared" ref="G27:H27" si="35">G28+G36+G37+G38</f>
        <v>494782633</v>
      </c>
      <c r="H27" s="19">
        <f t="shared" si="35"/>
        <v>62580374.939999998</v>
      </c>
      <c r="I27" s="19">
        <f t="shared" si="19"/>
        <v>557363007.94000006</v>
      </c>
      <c r="J27" s="30">
        <f t="shared" si="20"/>
        <v>8445492.0599999428</v>
      </c>
      <c r="K27" s="31">
        <f t="shared" si="21"/>
        <v>0.98507358574500037</v>
      </c>
      <c r="L27" s="20">
        <f t="shared" ref="L27:M27" si="36">L28+L36+L37+L38</f>
        <v>770002000</v>
      </c>
      <c r="M27" s="20">
        <f t="shared" si="36"/>
        <v>768902000</v>
      </c>
      <c r="N27" s="19">
        <f t="shared" ref="N27" si="37">N28+N36+N37+N38</f>
        <v>187741124.81999999</v>
      </c>
      <c r="O27" s="19">
        <f t="shared" ref="O27" si="38">O28+O36+O37+O38</f>
        <v>745104132.75999999</v>
      </c>
      <c r="P27" s="30">
        <f t="shared" ref="P27" si="39">P28+P36+P37+P38</f>
        <v>23797867.24000001</v>
      </c>
      <c r="Q27" s="34">
        <f t="shared" si="22"/>
        <v>0.96904954436326085</v>
      </c>
      <c r="R27" s="15"/>
      <c r="S27" s="10" t="s">
        <v>60</v>
      </c>
    </row>
    <row r="28" spans="1:19" ht="18.75" x14ac:dyDescent="0.25">
      <c r="A28" s="11" t="str">
        <f t="shared" ref="A28:A91" si="40">IF((F28+G28+D28+I28+L28+M28+N28+O28)&gt;0,"a","b")</f>
        <v>a</v>
      </c>
      <c r="B28" s="1" t="s">
        <v>2</v>
      </c>
      <c r="C28" s="2" t="s">
        <v>3</v>
      </c>
      <c r="D28" s="18">
        <f t="shared" ref="D28:H28" si="41">D29+D30+D31+D32+D33+D34+D35</f>
        <v>0</v>
      </c>
      <c r="E28" s="18"/>
      <c r="F28" s="18">
        <f t="shared" si="41"/>
        <v>565808500</v>
      </c>
      <c r="G28" s="18">
        <f t="shared" si="41"/>
        <v>494782633</v>
      </c>
      <c r="H28" s="18">
        <f t="shared" si="41"/>
        <v>62580374.939999998</v>
      </c>
      <c r="I28" s="19">
        <f t="shared" ref="I28:I91" si="42">G28+H28</f>
        <v>557363007.94000006</v>
      </c>
      <c r="J28" s="30">
        <f t="shared" ref="J28:J91" si="43">F28-I28</f>
        <v>8445492.0599999428</v>
      </c>
      <c r="K28" s="31">
        <f t="shared" ref="K28:K91" si="44">I28/F28</f>
        <v>0.98507358574500037</v>
      </c>
      <c r="L28" s="18">
        <f t="shared" ref="L28:M28" si="45">L29+L30+L31+L32+L33+L34+L35</f>
        <v>770002000</v>
      </c>
      <c r="M28" s="18">
        <f t="shared" si="45"/>
        <v>768902000</v>
      </c>
      <c r="N28" s="18">
        <f t="shared" ref="N28:P28" si="46">N29+N30+N31+N32+N33+N34+N35</f>
        <v>187741124.81999999</v>
      </c>
      <c r="O28" s="18">
        <f t="shared" si="46"/>
        <v>745104132.75999999</v>
      </c>
      <c r="P28" s="32">
        <f t="shared" si="46"/>
        <v>23797867.24000001</v>
      </c>
      <c r="Q28" s="33">
        <f t="shared" ref="Q28:Q91" si="47">O28/M28</f>
        <v>0.96904954436326085</v>
      </c>
      <c r="R28" s="14"/>
      <c r="S28" s="10" t="s">
        <v>60</v>
      </c>
    </row>
    <row r="29" spans="1:19" ht="18.75" hidden="1" x14ac:dyDescent="0.25">
      <c r="A29" s="11" t="str">
        <f t="shared" si="40"/>
        <v>b</v>
      </c>
      <c r="B29" s="3" t="s">
        <v>2</v>
      </c>
      <c r="C29" s="4" t="s">
        <v>4</v>
      </c>
      <c r="D29" s="19"/>
      <c r="E29" s="19"/>
      <c r="F29" s="19">
        <v>0</v>
      </c>
      <c r="G29" s="19"/>
      <c r="H29" s="19"/>
      <c r="I29" s="19">
        <f t="shared" si="42"/>
        <v>0</v>
      </c>
      <c r="J29" s="30">
        <f t="shared" si="43"/>
        <v>0</v>
      </c>
      <c r="K29" s="31" t="e">
        <f t="shared" si="44"/>
        <v>#DIV/0!</v>
      </c>
      <c r="L29" s="21">
        <v>0</v>
      </c>
      <c r="M29" s="21">
        <v>0</v>
      </c>
      <c r="N29" s="19"/>
      <c r="O29" s="19">
        <f t="shared" ref="O29:O38" si="48">I29+N29</f>
        <v>0</v>
      </c>
      <c r="P29" s="30">
        <f t="shared" ref="P29:P38" si="49">M29-O29</f>
        <v>0</v>
      </c>
      <c r="Q29" s="34" t="e">
        <f t="shared" si="47"/>
        <v>#DIV/0!</v>
      </c>
      <c r="R29" s="15"/>
      <c r="S29" s="10" t="s">
        <v>60</v>
      </c>
    </row>
    <row r="30" spans="1:19" ht="18.75" x14ac:dyDescent="0.25">
      <c r="A30" s="11" t="str">
        <f t="shared" si="40"/>
        <v>a</v>
      </c>
      <c r="B30" s="3" t="s">
        <v>2</v>
      </c>
      <c r="C30" s="4" t="s">
        <v>5</v>
      </c>
      <c r="D30" s="19"/>
      <c r="E30" s="19"/>
      <c r="F30" s="19">
        <v>1725000</v>
      </c>
      <c r="G30" s="19">
        <v>1410254</v>
      </c>
      <c r="H30" s="19">
        <v>180000</v>
      </c>
      <c r="I30" s="19">
        <f t="shared" si="42"/>
        <v>1590254</v>
      </c>
      <c r="J30" s="30">
        <f t="shared" si="43"/>
        <v>134746</v>
      </c>
      <c r="K30" s="31">
        <f t="shared" si="44"/>
        <v>0.92188637681159424</v>
      </c>
      <c r="L30" s="21">
        <v>3000000</v>
      </c>
      <c r="M30" s="21">
        <v>3000000</v>
      </c>
      <c r="N30" s="19">
        <v>540000</v>
      </c>
      <c r="O30" s="19">
        <f t="shared" si="48"/>
        <v>2130254</v>
      </c>
      <c r="P30" s="30">
        <f t="shared" si="49"/>
        <v>869746</v>
      </c>
      <c r="Q30" s="34">
        <f t="shared" si="47"/>
        <v>0.7100846666666667</v>
      </c>
      <c r="R30" s="15"/>
      <c r="S30" s="10" t="s">
        <v>60</v>
      </c>
    </row>
    <row r="31" spans="1:19" ht="18.75" hidden="1" x14ac:dyDescent="0.25">
      <c r="A31" s="11" t="str">
        <f t="shared" si="40"/>
        <v>b</v>
      </c>
      <c r="B31" s="3" t="s">
        <v>2</v>
      </c>
      <c r="C31" s="4" t="s">
        <v>6</v>
      </c>
      <c r="D31" s="19"/>
      <c r="E31" s="19"/>
      <c r="F31" s="19">
        <v>0</v>
      </c>
      <c r="G31" s="19"/>
      <c r="H31" s="19"/>
      <c r="I31" s="19">
        <f t="shared" si="42"/>
        <v>0</v>
      </c>
      <c r="J31" s="30">
        <f t="shared" si="43"/>
        <v>0</v>
      </c>
      <c r="K31" s="31" t="e">
        <f t="shared" si="44"/>
        <v>#DIV/0!</v>
      </c>
      <c r="L31" s="21">
        <v>0</v>
      </c>
      <c r="M31" s="21">
        <v>0</v>
      </c>
      <c r="N31" s="19"/>
      <c r="O31" s="19">
        <f t="shared" si="48"/>
        <v>0</v>
      </c>
      <c r="P31" s="30">
        <f t="shared" si="49"/>
        <v>0</v>
      </c>
      <c r="Q31" s="34" t="e">
        <f t="shared" si="47"/>
        <v>#DIV/0!</v>
      </c>
      <c r="R31" s="15"/>
      <c r="S31" s="10" t="s">
        <v>60</v>
      </c>
    </row>
    <row r="32" spans="1:19" ht="18.75" hidden="1" x14ac:dyDescent="0.25">
      <c r="A32" s="11" t="str">
        <f t="shared" si="40"/>
        <v>b</v>
      </c>
      <c r="B32" s="3" t="s">
        <v>2</v>
      </c>
      <c r="C32" s="5" t="s">
        <v>7</v>
      </c>
      <c r="D32" s="19"/>
      <c r="E32" s="19"/>
      <c r="F32" s="19">
        <v>0</v>
      </c>
      <c r="G32" s="19"/>
      <c r="H32" s="19"/>
      <c r="I32" s="19">
        <f t="shared" si="42"/>
        <v>0</v>
      </c>
      <c r="J32" s="30">
        <f t="shared" si="43"/>
        <v>0</v>
      </c>
      <c r="K32" s="31" t="e">
        <f t="shared" si="44"/>
        <v>#DIV/0!</v>
      </c>
      <c r="L32" s="21">
        <v>0</v>
      </c>
      <c r="M32" s="21">
        <v>0</v>
      </c>
      <c r="N32" s="19"/>
      <c r="O32" s="19">
        <f t="shared" si="48"/>
        <v>0</v>
      </c>
      <c r="P32" s="30">
        <f t="shared" si="49"/>
        <v>0</v>
      </c>
      <c r="Q32" s="34" t="e">
        <f t="shared" si="47"/>
        <v>#DIV/0!</v>
      </c>
      <c r="R32" s="15"/>
      <c r="S32" s="10" t="s">
        <v>60</v>
      </c>
    </row>
    <row r="33" spans="1:23" ht="18.75" hidden="1" x14ac:dyDescent="0.25">
      <c r="A33" s="11" t="str">
        <f t="shared" si="40"/>
        <v>b</v>
      </c>
      <c r="B33" s="3" t="s">
        <v>2</v>
      </c>
      <c r="C33" s="5" t="s">
        <v>8</v>
      </c>
      <c r="D33" s="19"/>
      <c r="E33" s="19"/>
      <c r="F33" s="19">
        <v>0</v>
      </c>
      <c r="G33" s="19"/>
      <c r="H33" s="19"/>
      <c r="I33" s="19">
        <f t="shared" si="42"/>
        <v>0</v>
      </c>
      <c r="J33" s="30">
        <f t="shared" si="43"/>
        <v>0</v>
      </c>
      <c r="K33" s="31" t="e">
        <f t="shared" si="44"/>
        <v>#DIV/0!</v>
      </c>
      <c r="L33" s="21">
        <v>0</v>
      </c>
      <c r="M33" s="21">
        <v>0</v>
      </c>
      <c r="N33" s="19"/>
      <c r="O33" s="19">
        <f t="shared" si="48"/>
        <v>0</v>
      </c>
      <c r="P33" s="30">
        <f t="shared" si="49"/>
        <v>0</v>
      </c>
      <c r="Q33" s="34" t="e">
        <f t="shared" si="47"/>
        <v>#DIV/0!</v>
      </c>
      <c r="R33" s="15"/>
      <c r="S33" s="10" t="s">
        <v>60</v>
      </c>
    </row>
    <row r="34" spans="1:23" ht="18.75" x14ac:dyDescent="0.25">
      <c r="A34" s="11" t="str">
        <f t="shared" si="40"/>
        <v>a</v>
      </c>
      <c r="B34" s="3" t="s">
        <v>2</v>
      </c>
      <c r="C34" s="5" t="s">
        <v>9</v>
      </c>
      <c r="D34" s="19"/>
      <c r="E34" s="19"/>
      <c r="F34" s="19">
        <v>564029424</v>
      </c>
      <c r="G34" s="19">
        <v>493326839</v>
      </c>
      <c r="H34" s="19">
        <f>28955000+22715374.94+10500000+230000</f>
        <v>62400374.939999998</v>
      </c>
      <c r="I34" s="19">
        <f t="shared" si="42"/>
        <v>555727213.94000006</v>
      </c>
      <c r="J34" s="30">
        <f t="shared" si="43"/>
        <v>8302210.0599999428</v>
      </c>
      <c r="K34" s="31">
        <f t="shared" si="44"/>
        <v>0.98528053731466336</v>
      </c>
      <c r="L34" s="21">
        <v>767002000</v>
      </c>
      <c r="M34" s="21">
        <v>765847924</v>
      </c>
      <c r="N34" s="21">
        <f>3*22715374.94+28955000*3+10500000*3+230000*3</f>
        <v>187201124.81999999</v>
      </c>
      <c r="O34" s="19">
        <f t="shared" si="48"/>
        <v>742928338.75999999</v>
      </c>
      <c r="P34" s="30">
        <f t="shared" si="49"/>
        <v>22919585.24000001</v>
      </c>
      <c r="Q34" s="34">
        <f t="shared" si="47"/>
        <v>0.97007292894352737</v>
      </c>
      <c r="R34" s="15"/>
      <c r="S34" s="10" t="s">
        <v>60</v>
      </c>
    </row>
    <row r="35" spans="1:23" ht="18.75" x14ac:dyDescent="0.25">
      <c r="A35" s="11" t="str">
        <f t="shared" si="40"/>
        <v>a</v>
      </c>
      <c r="B35" s="3" t="s">
        <v>2</v>
      </c>
      <c r="C35" s="5" t="s">
        <v>10</v>
      </c>
      <c r="D35" s="19"/>
      <c r="E35" s="19"/>
      <c r="F35" s="19">
        <v>54076</v>
      </c>
      <c r="G35" s="19">
        <v>45540</v>
      </c>
      <c r="H35" s="19"/>
      <c r="I35" s="19">
        <f t="shared" si="42"/>
        <v>45540</v>
      </c>
      <c r="J35" s="30">
        <f t="shared" si="43"/>
        <v>8536</v>
      </c>
      <c r="K35" s="31">
        <f t="shared" si="44"/>
        <v>0.84214808787632223</v>
      </c>
      <c r="L35" s="21"/>
      <c r="M35" s="21">
        <v>54076</v>
      </c>
      <c r="N35" s="19"/>
      <c r="O35" s="19">
        <f t="shared" si="48"/>
        <v>45540</v>
      </c>
      <c r="P35" s="30">
        <f t="shared" si="49"/>
        <v>8536</v>
      </c>
      <c r="Q35" s="34">
        <f t="shared" si="47"/>
        <v>0.84214808787632223</v>
      </c>
      <c r="R35" s="15"/>
      <c r="S35" s="10" t="s">
        <v>60</v>
      </c>
    </row>
    <row r="36" spans="1:23" ht="18.75" hidden="1" x14ac:dyDescent="0.25">
      <c r="A36" s="11" t="str">
        <f t="shared" si="40"/>
        <v>b</v>
      </c>
      <c r="B36" s="3" t="s">
        <v>2</v>
      </c>
      <c r="C36" s="2" t="s">
        <v>11</v>
      </c>
      <c r="D36" s="18"/>
      <c r="E36" s="18"/>
      <c r="F36" s="18">
        <v>0</v>
      </c>
      <c r="G36" s="18"/>
      <c r="H36" s="18"/>
      <c r="I36" s="19">
        <f t="shared" si="42"/>
        <v>0</v>
      </c>
      <c r="J36" s="30">
        <f t="shared" si="43"/>
        <v>0</v>
      </c>
      <c r="K36" s="31" t="e">
        <f t="shared" si="44"/>
        <v>#DIV/0!</v>
      </c>
      <c r="L36" s="18">
        <v>0</v>
      </c>
      <c r="M36" s="18">
        <v>0</v>
      </c>
      <c r="N36" s="18"/>
      <c r="O36" s="18">
        <f t="shared" si="48"/>
        <v>0</v>
      </c>
      <c r="P36" s="32">
        <f t="shared" si="49"/>
        <v>0</v>
      </c>
      <c r="Q36" s="33" t="e">
        <f t="shared" si="47"/>
        <v>#DIV/0!</v>
      </c>
      <c r="R36" s="14"/>
      <c r="S36" s="10" t="s">
        <v>60</v>
      </c>
    </row>
    <row r="37" spans="1:23" ht="18.75" hidden="1" x14ac:dyDescent="0.25">
      <c r="A37" s="11" t="str">
        <f t="shared" si="40"/>
        <v>b</v>
      </c>
      <c r="B37" s="3" t="s">
        <v>2</v>
      </c>
      <c r="C37" s="2" t="s">
        <v>12</v>
      </c>
      <c r="D37" s="18"/>
      <c r="E37" s="18"/>
      <c r="F37" s="18">
        <v>0</v>
      </c>
      <c r="G37" s="18"/>
      <c r="H37" s="18"/>
      <c r="I37" s="19">
        <f t="shared" si="42"/>
        <v>0</v>
      </c>
      <c r="J37" s="30">
        <f t="shared" si="43"/>
        <v>0</v>
      </c>
      <c r="K37" s="31" t="e">
        <f t="shared" si="44"/>
        <v>#DIV/0!</v>
      </c>
      <c r="L37" s="18">
        <v>0</v>
      </c>
      <c r="M37" s="18">
        <v>0</v>
      </c>
      <c r="N37" s="18"/>
      <c r="O37" s="18">
        <f t="shared" si="48"/>
        <v>0</v>
      </c>
      <c r="P37" s="32">
        <f t="shared" si="49"/>
        <v>0</v>
      </c>
      <c r="Q37" s="33" t="e">
        <f t="shared" si="47"/>
        <v>#DIV/0!</v>
      </c>
      <c r="R37" s="14"/>
      <c r="S37" s="10" t="s">
        <v>60</v>
      </c>
    </row>
    <row r="38" spans="1:23" ht="18.75" hidden="1" x14ac:dyDescent="0.25">
      <c r="A38" s="11" t="str">
        <f t="shared" si="40"/>
        <v>b</v>
      </c>
      <c r="B38" s="3"/>
      <c r="C38" s="2" t="s">
        <v>13</v>
      </c>
      <c r="D38" s="18"/>
      <c r="E38" s="18"/>
      <c r="F38" s="18">
        <v>0</v>
      </c>
      <c r="G38" s="18"/>
      <c r="H38" s="18"/>
      <c r="I38" s="19">
        <f t="shared" si="42"/>
        <v>0</v>
      </c>
      <c r="J38" s="30">
        <f t="shared" si="43"/>
        <v>0</v>
      </c>
      <c r="K38" s="31" t="e">
        <f t="shared" si="44"/>
        <v>#DIV/0!</v>
      </c>
      <c r="L38" s="18">
        <v>0</v>
      </c>
      <c r="M38" s="18">
        <v>0</v>
      </c>
      <c r="N38" s="18"/>
      <c r="O38" s="18">
        <f t="shared" si="48"/>
        <v>0</v>
      </c>
      <c r="P38" s="32">
        <f t="shared" si="49"/>
        <v>0</v>
      </c>
      <c r="Q38" s="33" t="e">
        <f t="shared" si="47"/>
        <v>#DIV/0!</v>
      </c>
      <c r="R38" s="14"/>
      <c r="S38" s="10" t="s">
        <v>60</v>
      </c>
    </row>
    <row r="39" spans="1:23" ht="36" x14ac:dyDescent="0.25">
      <c r="A39" s="11" t="str">
        <f t="shared" si="40"/>
        <v>a</v>
      </c>
      <c r="B39" s="16" t="s">
        <v>64</v>
      </c>
      <c r="C39" s="17" t="s">
        <v>17</v>
      </c>
      <c r="D39" s="19">
        <f t="shared" ref="D39:H39" si="50">D40+D48+D49+D50</f>
        <v>19609</v>
      </c>
      <c r="E39" s="19">
        <f t="shared" ref="E39" si="51">E40+E48+E49+E50</f>
        <v>4609</v>
      </c>
      <c r="F39" s="19">
        <f t="shared" si="50"/>
        <v>25633200</v>
      </c>
      <c r="G39" s="19">
        <f t="shared" si="50"/>
        <v>21449512</v>
      </c>
      <c r="H39" s="19">
        <f t="shared" si="50"/>
        <v>2311700</v>
      </c>
      <c r="I39" s="19">
        <f t="shared" si="42"/>
        <v>23761212</v>
      </c>
      <c r="J39" s="30">
        <f t="shared" si="43"/>
        <v>1871988</v>
      </c>
      <c r="K39" s="31">
        <f t="shared" si="44"/>
        <v>0.92697017929872194</v>
      </c>
      <c r="L39" s="19">
        <f t="shared" ref="L39:N39" si="52">L40+L48+L49+L50</f>
        <v>35890000</v>
      </c>
      <c r="M39" s="19">
        <f t="shared" si="52"/>
        <v>35890000</v>
      </c>
      <c r="N39" s="19">
        <f t="shared" si="52"/>
        <v>9139341</v>
      </c>
      <c r="O39" s="19">
        <f t="shared" ref="O39" si="53">O40+O48+O49+O50</f>
        <v>32900553</v>
      </c>
      <c r="P39" s="30">
        <f t="shared" ref="P39" si="54">P40+P48+P49+P50</f>
        <v>2989447</v>
      </c>
      <c r="Q39" s="34">
        <f t="shared" si="47"/>
        <v>0.91670529395374756</v>
      </c>
      <c r="R39" s="15"/>
      <c r="S39" s="10" t="s">
        <v>60</v>
      </c>
    </row>
    <row r="40" spans="1:23" ht="18.75" x14ac:dyDescent="0.25">
      <c r="A40" s="11" t="str">
        <f t="shared" si="40"/>
        <v>a</v>
      </c>
      <c r="B40" s="1" t="s">
        <v>2</v>
      </c>
      <c r="C40" s="2" t="s">
        <v>3</v>
      </c>
      <c r="D40" s="18">
        <f t="shared" ref="D40:E40" si="55">D41+D42+D43+D44+D45+D46+D47</f>
        <v>19609</v>
      </c>
      <c r="E40" s="18">
        <f t="shared" si="55"/>
        <v>4609</v>
      </c>
      <c r="F40" s="18">
        <f t="shared" ref="F40" si="56">F41+F42+F43+F44+F45+F46+F47</f>
        <v>25633200</v>
      </c>
      <c r="G40" s="18">
        <f t="shared" ref="G40:H40" si="57">G41+G42+G43+G44+G45+G46+G47</f>
        <v>21449512</v>
      </c>
      <c r="H40" s="18">
        <f t="shared" si="57"/>
        <v>2311700</v>
      </c>
      <c r="I40" s="19">
        <f t="shared" si="42"/>
        <v>23761212</v>
      </c>
      <c r="J40" s="30">
        <f t="shared" si="43"/>
        <v>1871988</v>
      </c>
      <c r="K40" s="31">
        <f t="shared" si="44"/>
        <v>0.92697017929872194</v>
      </c>
      <c r="L40" s="18">
        <f t="shared" ref="L40:N40" si="58">L41+L42+L43+L44+L45+L46+L47</f>
        <v>35890000</v>
      </c>
      <c r="M40" s="18">
        <f t="shared" si="58"/>
        <v>35890000</v>
      </c>
      <c r="N40" s="18">
        <f t="shared" si="58"/>
        <v>9139341</v>
      </c>
      <c r="O40" s="18">
        <f t="shared" ref="O40:P40" si="59">O41+O42+O43+O44+O45+O46+O47</f>
        <v>32900553</v>
      </c>
      <c r="P40" s="32">
        <f t="shared" si="59"/>
        <v>2989447</v>
      </c>
      <c r="Q40" s="33">
        <f t="shared" si="47"/>
        <v>0.91670529395374756</v>
      </c>
      <c r="R40" s="14"/>
      <c r="S40" s="10" t="s">
        <v>60</v>
      </c>
    </row>
    <row r="41" spans="1:23" ht="18.75" hidden="1" x14ac:dyDescent="0.25">
      <c r="A41" s="11" t="str">
        <f t="shared" si="40"/>
        <v>b</v>
      </c>
      <c r="B41" s="3" t="s">
        <v>2</v>
      </c>
      <c r="C41" s="4" t="s">
        <v>4</v>
      </c>
      <c r="D41" s="19">
        <f t="shared" ref="D41:H50" si="60">D53+D65+D77+D89+D101+D113+D125+D137+D149+D161+D173+D185+D197+D209</f>
        <v>0</v>
      </c>
      <c r="E41" s="19">
        <f t="shared" ref="E41" si="61">E53+E65+E77+E89+E101+E113+E125+E137+E149+E161+E173+E185+E197+E209</f>
        <v>0</v>
      </c>
      <c r="F41" s="19">
        <f t="shared" si="60"/>
        <v>0</v>
      </c>
      <c r="G41" s="19">
        <f t="shared" si="60"/>
        <v>0</v>
      </c>
      <c r="H41" s="19">
        <f t="shared" si="60"/>
        <v>0</v>
      </c>
      <c r="I41" s="19">
        <f t="shared" si="42"/>
        <v>0</v>
      </c>
      <c r="J41" s="30">
        <f t="shared" si="43"/>
        <v>0</v>
      </c>
      <c r="K41" s="31" t="e">
        <f t="shared" si="44"/>
        <v>#DIV/0!</v>
      </c>
      <c r="L41" s="19">
        <f t="shared" ref="L41:L50" si="62">L53+L65+L77+L89+L101+L113+L125+L137+L149+L161+L173+L185+L197+L209</f>
        <v>0</v>
      </c>
      <c r="M41" s="19">
        <f t="shared" ref="M41:N41" si="63">M53+M65+M77+M89+M101+M113+M125+M137+M149+M161+M173+M185+M197+M209</f>
        <v>0</v>
      </c>
      <c r="N41" s="19">
        <f t="shared" si="63"/>
        <v>0</v>
      </c>
      <c r="O41" s="19">
        <f t="shared" ref="O41:P41" si="64">O53+O65+O77+O89+O101+O113+O125+O137+O149+O161+O173+O185+O197+O209</f>
        <v>0</v>
      </c>
      <c r="P41" s="30">
        <f t="shared" si="64"/>
        <v>0</v>
      </c>
      <c r="Q41" s="34" t="e">
        <f t="shared" si="47"/>
        <v>#DIV/0!</v>
      </c>
      <c r="R41" s="15"/>
      <c r="S41" s="10" t="s">
        <v>60</v>
      </c>
    </row>
    <row r="42" spans="1:23" ht="18.75" x14ac:dyDescent="0.25">
      <c r="A42" s="11" t="str">
        <f t="shared" si="40"/>
        <v>a</v>
      </c>
      <c r="B42" s="3" t="s">
        <v>2</v>
      </c>
      <c r="C42" s="4" t="s">
        <v>5</v>
      </c>
      <c r="D42" s="19">
        <f t="shared" si="60"/>
        <v>0</v>
      </c>
      <c r="E42" s="19">
        <f t="shared" ref="E42" si="65">E54+E66+E78+E90+E102+E114+E126+E138+E150+E162+E174+E186+E198+E210</f>
        <v>0</v>
      </c>
      <c r="F42" s="19">
        <f t="shared" si="60"/>
        <v>604150</v>
      </c>
      <c r="G42" s="19">
        <f t="shared" si="60"/>
        <v>538021</v>
      </c>
      <c r="H42" s="19">
        <f t="shared" si="60"/>
        <v>70000</v>
      </c>
      <c r="I42" s="19">
        <f t="shared" si="42"/>
        <v>608021</v>
      </c>
      <c r="J42" s="30">
        <f t="shared" si="43"/>
        <v>-3871</v>
      </c>
      <c r="K42" s="31">
        <f t="shared" si="44"/>
        <v>1.0064073491682528</v>
      </c>
      <c r="L42" s="19">
        <f t="shared" si="62"/>
        <v>910000</v>
      </c>
      <c r="M42" s="19">
        <f t="shared" ref="M42:N42" si="66">M54+M66+M78+M90+M102+M114+M126+M138+M150+M162+M174+M186+M198+M210</f>
        <v>1093400</v>
      </c>
      <c r="N42" s="19">
        <f t="shared" si="66"/>
        <v>220000</v>
      </c>
      <c r="O42" s="19">
        <f t="shared" ref="O42:P42" si="67">O54+O66+O78+O90+O102+O114+O126+O138+O150+O162+O174+O186+O198+O210</f>
        <v>828021</v>
      </c>
      <c r="P42" s="30">
        <f t="shared" si="67"/>
        <v>265379</v>
      </c>
      <c r="Q42" s="34">
        <f t="shared" si="47"/>
        <v>0.75729010426193522</v>
      </c>
      <c r="R42" s="15"/>
      <c r="S42" s="10" t="s">
        <v>60</v>
      </c>
    </row>
    <row r="43" spans="1:23" ht="18.75" hidden="1" x14ac:dyDescent="0.25">
      <c r="A43" s="11" t="str">
        <f t="shared" si="40"/>
        <v>b</v>
      </c>
      <c r="B43" s="3" t="s">
        <v>2</v>
      </c>
      <c r="C43" s="4" t="s">
        <v>6</v>
      </c>
      <c r="D43" s="19">
        <f t="shared" si="60"/>
        <v>0</v>
      </c>
      <c r="E43" s="19">
        <f t="shared" ref="E43" si="68">E55+E67+E79+E91+E103+E115+E127+E139+E151+E163+E175+E187+E199+E211</f>
        <v>0</v>
      </c>
      <c r="F43" s="19">
        <f t="shared" si="60"/>
        <v>0</v>
      </c>
      <c r="G43" s="19">
        <f t="shared" si="60"/>
        <v>0</v>
      </c>
      <c r="H43" s="19">
        <f t="shared" si="60"/>
        <v>0</v>
      </c>
      <c r="I43" s="19">
        <f t="shared" si="42"/>
        <v>0</v>
      </c>
      <c r="J43" s="30">
        <f t="shared" si="43"/>
        <v>0</v>
      </c>
      <c r="K43" s="31" t="e">
        <f t="shared" si="44"/>
        <v>#DIV/0!</v>
      </c>
      <c r="L43" s="19">
        <f t="shared" si="62"/>
        <v>0</v>
      </c>
      <c r="M43" s="19">
        <f t="shared" ref="M43:N43" si="69">M55+M67+M79+M91+M103+M115+M127+M139+M151+M163+M175+M187+M199+M211</f>
        <v>0</v>
      </c>
      <c r="N43" s="19">
        <f t="shared" si="69"/>
        <v>0</v>
      </c>
      <c r="O43" s="19">
        <f t="shared" ref="O43:P43" si="70">O55+O67+O79+O91+O103+O115+O127+O139+O151+O163+O175+O187+O199+O211</f>
        <v>0</v>
      </c>
      <c r="P43" s="30">
        <f t="shared" si="70"/>
        <v>0</v>
      </c>
      <c r="Q43" s="34" t="e">
        <f t="shared" si="47"/>
        <v>#DIV/0!</v>
      </c>
      <c r="R43" s="15"/>
      <c r="S43" s="10" t="s">
        <v>60</v>
      </c>
    </row>
    <row r="44" spans="1:23" ht="18.75" hidden="1" x14ac:dyDescent="0.25">
      <c r="A44" s="11" t="str">
        <f t="shared" si="40"/>
        <v>b</v>
      </c>
      <c r="B44" s="3" t="s">
        <v>2</v>
      </c>
      <c r="C44" s="5" t="s">
        <v>7</v>
      </c>
      <c r="D44" s="19">
        <f t="shared" si="60"/>
        <v>0</v>
      </c>
      <c r="E44" s="19">
        <f t="shared" ref="E44" si="71">E56+E68+E80+E92+E104+E116+E128+E140+E152+E164+E176+E188+E200+E212</f>
        <v>0</v>
      </c>
      <c r="F44" s="19">
        <f t="shared" si="60"/>
        <v>0</v>
      </c>
      <c r="G44" s="19">
        <f t="shared" si="60"/>
        <v>0</v>
      </c>
      <c r="H44" s="19">
        <f t="shared" si="60"/>
        <v>0</v>
      </c>
      <c r="I44" s="19">
        <f t="shared" si="42"/>
        <v>0</v>
      </c>
      <c r="J44" s="30">
        <f t="shared" si="43"/>
        <v>0</v>
      </c>
      <c r="K44" s="31" t="e">
        <f t="shared" si="44"/>
        <v>#DIV/0!</v>
      </c>
      <c r="L44" s="19">
        <f t="shared" si="62"/>
        <v>0</v>
      </c>
      <c r="M44" s="19">
        <f t="shared" ref="M44:N44" si="72">M56+M68+M80+M92+M104+M116+M128+M140+M152+M164+M176+M188+M200+M212</f>
        <v>0</v>
      </c>
      <c r="N44" s="19">
        <f t="shared" si="72"/>
        <v>0</v>
      </c>
      <c r="O44" s="19">
        <f t="shared" ref="O44:P44" si="73">O56+O68+O80+O92+O104+O116+O128+O140+O152+O164+O176+O188+O200+O212</f>
        <v>0</v>
      </c>
      <c r="P44" s="30">
        <f t="shared" si="73"/>
        <v>0</v>
      </c>
      <c r="Q44" s="34" t="e">
        <f t="shared" si="47"/>
        <v>#DIV/0!</v>
      </c>
      <c r="R44" s="15"/>
      <c r="S44" s="10" t="s">
        <v>60</v>
      </c>
    </row>
    <row r="45" spans="1:23" ht="18.75" hidden="1" x14ac:dyDescent="0.25">
      <c r="A45" s="11" t="str">
        <f t="shared" si="40"/>
        <v>b</v>
      </c>
      <c r="B45" s="3" t="s">
        <v>2</v>
      </c>
      <c r="C45" s="5" t="s">
        <v>8</v>
      </c>
      <c r="D45" s="19">
        <f t="shared" si="60"/>
        <v>0</v>
      </c>
      <c r="E45" s="19">
        <f t="shared" ref="E45" si="74">E57+E69+E81+E93+E105+E117+E129+E141+E153+E165+E177+E189+E201+E213</f>
        <v>0</v>
      </c>
      <c r="F45" s="19">
        <f t="shared" si="60"/>
        <v>0</v>
      </c>
      <c r="G45" s="19">
        <f t="shared" si="60"/>
        <v>0</v>
      </c>
      <c r="H45" s="19">
        <f t="shared" si="60"/>
        <v>0</v>
      </c>
      <c r="I45" s="19">
        <f t="shared" si="42"/>
        <v>0</v>
      </c>
      <c r="J45" s="30">
        <f t="shared" si="43"/>
        <v>0</v>
      </c>
      <c r="K45" s="31" t="e">
        <f t="shared" si="44"/>
        <v>#DIV/0!</v>
      </c>
      <c r="L45" s="19">
        <f t="shared" si="62"/>
        <v>0</v>
      </c>
      <c r="M45" s="19">
        <f t="shared" ref="M45:N45" si="75">M57+M69+M81+M93+M105+M117+M129+M141+M153+M165+M177+M189+M201+M213</f>
        <v>0</v>
      </c>
      <c r="N45" s="19">
        <f t="shared" si="75"/>
        <v>0</v>
      </c>
      <c r="O45" s="19">
        <f t="shared" ref="O45:P45" si="76">O57+O69+O81+O93+O105+O117+O129+O141+O153+O165+O177+O189+O201+O213</f>
        <v>0</v>
      </c>
      <c r="P45" s="30">
        <f t="shared" si="76"/>
        <v>0</v>
      </c>
      <c r="Q45" s="34" t="e">
        <f t="shared" si="47"/>
        <v>#DIV/0!</v>
      </c>
      <c r="R45" s="15"/>
      <c r="S45" s="10" t="s">
        <v>60</v>
      </c>
    </row>
    <row r="46" spans="1:23" ht="18.75" x14ac:dyDescent="0.25">
      <c r="A46" s="11" t="str">
        <f t="shared" si="40"/>
        <v>a</v>
      </c>
      <c r="B46" s="3" t="s">
        <v>2</v>
      </c>
      <c r="C46" s="5" t="s">
        <v>9</v>
      </c>
      <c r="D46" s="19">
        <f t="shared" si="60"/>
        <v>4609</v>
      </c>
      <c r="E46" s="19">
        <f t="shared" ref="E46" si="77">E58+E70+E82+E94+E106+E118+E130+E142+E154+E166+E178+E190+E202+E214</f>
        <v>4609</v>
      </c>
      <c r="F46" s="19">
        <f t="shared" si="60"/>
        <v>20706300</v>
      </c>
      <c r="G46" s="19">
        <f t="shared" si="60"/>
        <v>16968417</v>
      </c>
      <c r="H46" s="19">
        <f t="shared" si="60"/>
        <v>1841700</v>
      </c>
      <c r="I46" s="19">
        <f t="shared" si="42"/>
        <v>18810117</v>
      </c>
      <c r="J46" s="30">
        <f t="shared" si="43"/>
        <v>1896183</v>
      </c>
      <c r="K46" s="31">
        <f t="shared" si="44"/>
        <v>0.90842482722649631</v>
      </c>
      <c r="L46" s="19">
        <f t="shared" si="62"/>
        <v>29265000</v>
      </c>
      <c r="M46" s="19">
        <f t="shared" ref="M46:N46" si="78">M58+M70+M82+M94+M106+M118+M130+M142+M154+M166+M178+M190+M202+M214</f>
        <v>29517700</v>
      </c>
      <c r="N46" s="19">
        <f t="shared" si="78"/>
        <v>7998515</v>
      </c>
      <c r="O46" s="19">
        <f t="shared" ref="O46:P46" si="79">O58+O70+O82+O94+O106+O118+O130+O142+O154+O166+O178+O190+O202+O214</f>
        <v>26808632</v>
      </c>
      <c r="P46" s="30">
        <f t="shared" si="79"/>
        <v>2709068</v>
      </c>
      <c r="Q46" s="34">
        <f t="shared" si="47"/>
        <v>0.90822225308882465</v>
      </c>
      <c r="R46" s="15"/>
      <c r="S46" s="10" t="s">
        <v>60</v>
      </c>
      <c r="W46" s="22"/>
    </row>
    <row r="47" spans="1:23" ht="18.75" x14ac:dyDescent="0.25">
      <c r="A47" s="11" t="str">
        <f t="shared" si="40"/>
        <v>a</v>
      </c>
      <c r="B47" s="3" t="s">
        <v>2</v>
      </c>
      <c r="C47" s="5" t="s">
        <v>10</v>
      </c>
      <c r="D47" s="19">
        <f t="shared" si="60"/>
        <v>15000</v>
      </c>
      <c r="E47" s="19">
        <f t="shared" ref="E47" si="80">E59+E71+E83+E95+E107+E119+E131+E143+E155+E167+E179+E191+E203+E215</f>
        <v>0</v>
      </c>
      <c r="F47" s="19">
        <f t="shared" si="60"/>
        <v>4322750</v>
      </c>
      <c r="G47" s="19">
        <f t="shared" si="60"/>
        <v>3943074</v>
      </c>
      <c r="H47" s="19">
        <f t="shared" si="60"/>
        <v>400000</v>
      </c>
      <c r="I47" s="19">
        <f t="shared" si="42"/>
        <v>4343074</v>
      </c>
      <c r="J47" s="30">
        <f t="shared" si="43"/>
        <v>-20324</v>
      </c>
      <c r="K47" s="31">
        <f t="shared" si="44"/>
        <v>1.0047016366896073</v>
      </c>
      <c r="L47" s="19">
        <f t="shared" si="62"/>
        <v>5715000</v>
      </c>
      <c r="M47" s="19">
        <f t="shared" ref="M47:N47" si="81">M59+M71+M83+M95+M107+M119+M131+M143+M155+M167+M179+M191+M203+M215</f>
        <v>5278900</v>
      </c>
      <c r="N47" s="19">
        <f t="shared" si="81"/>
        <v>920826</v>
      </c>
      <c r="O47" s="19">
        <f t="shared" ref="O47:P47" si="82">O59+O71+O83+O95+O107+O119+O131+O143+O155+O167+O179+O191+O203+O215</f>
        <v>5263900</v>
      </c>
      <c r="P47" s="30">
        <f t="shared" si="82"/>
        <v>15000</v>
      </c>
      <c r="Q47" s="34">
        <f t="shared" si="47"/>
        <v>0.99715849892970121</v>
      </c>
      <c r="R47" s="15"/>
      <c r="S47" s="10" t="s">
        <v>60</v>
      </c>
    </row>
    <row r="48" spans="1:23" ht="18.75" hidden="1" x14ac:dyDescent="0.25">
      <c r="A48" s="11" t="str">
        <f t="shared" si="40"/>
        <v>b</v>
      </c>
      <c r="B48" s="1" t="s">
        <v>2</v>
      </c>
      <c r="C48" s="2" t="s">
        <v>11</v>
      </c>
      <c r="D48" s="18">
        <f t="shared" si="60"/>
        <v>0</v>
      </c>
      <c r="E48" s="18">
        <f t="shared" ref="E48" si="83">E60+E72+E84+E96+E108+E120+E132+E144+E156+E168+E180+E192+E204+E216</f>
        <v>0</v>
      </c>
      <c r="F48" s="18">
        <f t="shared" si="60"/>
        <v>0</v>
      </c>
      <c r="G48" s="18">
        <f t="shared" si="60"/>
        <v>0</v>
      </c>
      <c r="H48" s="18">
        <f t="shared" si="60"/>
        <v>0</v>
      </c>
      <c r="I48" s="19">
        <f t="shared" si="42"/>
        <v>0</v>
      </c>
      <c r="J48" s="30">
        <f t="shared" si="43"/>
        <v>0</v>
      </c>
      <c r="K48" s="31" t="e">
        <f t="shared" si="44"/>
        <v>#DIV/0!</v>
      </c>
      <c r="L48" s="18">
        <f t="shared" si="62"/>
        <v>0</v>
      </c>
      <c r="M48" s="18">
        <f t="shared" ref="M48:N48" si="84">M60+M72+M84+M96+M108+M120+M132+M144+M156+M168+M180+M192+M204+M216</f>
        <v>0</v>
      </c>
      <c r="N48" s="18">
        <f t="shared" si="84"/>
        <v>0</v>
      </c>
      <c r="O48" s="18">
        <f t="shared" ref="O48:P48" si="85">O60+O72+O84+O96+O108+O120+O132+O144+O156+O168+O180+O192+O204+O216</f>
        <v>0</v>
      </c>
      <c r="P48" s="32">
        <f t="shared" si="85"/>
        <v>0</v>
      </c>
      <c r="Q48" s="33" t="e">
        <f t="shared" si="47"/>
        <v>#DIV/0!</v>
      </c>
      <c r="R48" s="14"/>
      <c r="S48" s="10" t="s">
        <v>60</v>
      </c>
    </row>
    <row r="49" spans="1:19" ht="18.75" hidden="1" x14ac:dyDescent="0.25">
      <c r="A49" s="11" t="str">
        <f t="shared" si="40"/>
        <v>b</v>
      </c>
      <c r="B49" s="1" t="s">
        <v>2</v>
      </c>
      <c r="C49" s="2" t="s">
        <v>12</v>
      </c>
      <c r="D49" s="18">
        <f t="shared" si="60"/>
        <v>0</v>
      </c>
      <c r="E49" s="18">
        <f t="shared" ref="E49" si="86">E61+E73+E85+E97+E109+E121+E133+E145+E157+E169+E181+E193+E205+E217</f>
        <v>0</v>
      </c>
      <c r="F49" s="18">
        <f t="shared" si="60"/>
        <v>0</v>
      </c>
      <c r="G49" s="18">
        <f t="shared" si="60"/>
        <v>0</v>
      </c>
      <c r="H49" s="18">
        <f t="shared" si="60"/>
        <v>0</v>
      </c>
      <c r="I49" s="19">
        <f t="shared" si="42"/>
        <v>0</v>
      </c>
      <c r="J49" s="30">
        <f t="shared" si="43"/>
        <v>0</v>
      </c>
      <c r="K49" s="31" t="e">
        <f t="shared" si="44"/>
        <v>#DIV/0!</v>
      </c>
      <c r="L49" s="18">
        <f t="shared" si="62"/>
        <v>0</v>
      </c>
      <c r="M49" s="18">
        <f t="shared" ref="M49:N49" si="87">M61+M73+M85+M97+M109+M121+M133+M145+M157+M169+M181+M193+M205+M217</f>
        <v>0</v>
      </c>
      <c r="N49" s="18">
        <f t="shared" si="87"/>
        <v>0</v>
      </c>
      <c r="O49" s="18">
        <f t="shared" ref="O49:P49" si="88">O61+O73+O85+O97+O109+O121+O133+O145+O157+O169+O181+O193+O205+O217</f>
        <v>0</v>
      </c>
      <c r="P49" s="32">
        <f t="shared" si="88"/>
        <v>0</v>
      </c>
      <c r="Q49" s="33" t="e">
        <f t="shared" si="47"/>
        <v>#DIV/0!</v>
      </c>
      <c r="R49" s="14"/>
      <c r="S49" s="10" t="s">
        <v>60</v>
      </c>
    </row>
    <row r="50" spans="1:19" ht="18.75" hidden="1" x14ac:dyDescent="0.25">
      <c r="A50" s="11" t="str">
        <f t="shared" si="40"/>
        <v>b</v>
      </c>
      <c r="B50" s="1" t="s">
        <v>2</v>
      </c>
      <c r="C50" s="2" t="s">
        <v>13</v>
      </c>
      <c r="D50" s="18">
        <f t="shared" si="60"/>
        <v>0</v>
      </c>
      <c r="E50" s="18">
        <f t="shared" ref="E50" si="89">E62+E74+E86+E98+E110+E122+E134+E146+E158+E170+E182+E194+E206+E218</f>
        <v>0</v>
      </c>
      <c r="F50" s="18">
        <f t="shared" si="60"/>
        <v>0</v>
      </c>
      <c r="G50" s="18">
        <f t="shared" si="60"/>
        <v>0</v>
      </c>
      <c r="H50" s="18">
        <f t="shared" si="60"/>
        <v>0</v>
      </c>
      <c r="I50" s="19">
        <f t="shared" si="42"/>
        <v>0</v>
      </c>
      <c r="J50" s="30">
        <f t="shared" si="43"/>
        <v>0</v>
      </c>
      <c r="K50" s="31" t="e">
        <f t="shared" si="44"/>
        <v>#DIV/0!</v>
      </c>
      <c r="L50" s="18">
        <f t="shared" si="62"/>
        <v>0</v>
      </c>
      <c r="M50" s="18">
        <f t="shared" ref="M50:N50" si="90">M62+M74+M86+M98+M110+M122+M134+M146+M158+M170+M182+M194+M206+M218</f>
        <v>0</v>
      </c>
      <c r="N50" s="18">
        <f t="shared" si="90"/>
        <v>0</v>
      </c>
      <c r="O50" s="18">
        <f t="shared" ref="O50:P50" si="91">O62+O74+O86+O98+O110+O122+O134+O146+O158+O170+O182+O194+O206+O218</f>
        <v>0</v>
      </c>
      <c r="P50" s="32">
        <f t="shared" si="91"/>
        <v>0</v>
      </c>
      <c r="Q50" s="33" t="e">
        <f t="shared" si="47"/>
        <v>#DIV/0!</v>
      </c>
      <c r="R50" s="14"/>
      <c r="S50" s="10" t="s">
        <v>60</v>
      </c>
    </row>
    <row r="51" spans="1:19" ht="70.5" customHeight="1" x14ac:dyDescent="0.25">
      <c r="A51" s="11" t="str">
        <f t="shared" si="40"/>
        <v>a</v>
      </c>
      <c r="B51" s="16" t="s">
        <v>65</v>
      </c>
      <c r="C51" s="17" t="s">
        <v>18</v>
      </c>
      <c r="D51" s="19">
        <f t="shared" ref="D51:F51" si="92">D52+D60+D61+D62</f>
        <v>4609</v>
      </c>
      <c r="E51" s="19">
        <f t="shared" ref="E51" si="93">E52+E60+E61+E62</f>
        <v>4609</v>
      </c>
      <c r="F51" s="19">
        <f t="shared" si="92"/>
        <v>1346500</v>
      </c>
      <c r="G51" s="19">
        <f t="shared" ref="G51:H51" si="94">G52+G60+G61+G62</f>
        <v>796760</v>
      </c>
      <c r="H51" s="19">
        <f t="shared" si="94"/>
        <v>250000</v>
      </c>
      <c r="I51" s="19">
        <f t="shared" si="42"/>
        <v>1046760</v>
      </c>
      <c r="J51" s="30">
        <f t="shared" si="43"/>
        <v>299740</v>
      </c>
      <c r="K51" s="31">
        <f t="shared" si="44"/>
        <v>0.77739324173783886</v>
      </c>
      <c r="L51" s="20">
        <f t="shared" ref="L51:M51" si="95">L52+L60+L61+L62</f>
        <v>2000000</v>
      </c>
      <c r="M51" s="20">
        <f t="shared" si="95"/>
        <v>1900000</v>
      </c>
      <c r="N51" s="19">
        <f t="shared" ref="N51" si="96">N52+N60+N61+N62</f>
        <v>620000</v>
      </c>
      <c r="O51" s="19">
        <f t="shared" ref="O51" si="97">O52+O60+O61+O62</f>
        <v>1666760</v>
      </c>
      <c r="P51" s="30">
        <f t="shared" ref="P51" si="98">P52+P60+P61+P62</f>
        <v>233240</v>
      </c>
      <c r="Q51" s="34">
        <f t="shared" si="47"/>
        <v>0.87724210526315793</v>
      </c>
      <c r="R51" s="15"/>
      <c r="S51" s="10" t="s">
        <v>60</v>
      </c>
    </row>
    <row r="52" spans="1:19" ht="18.75" x14ac:dyDescent="0.25">
      <c r="A52" s="11" t="str">
        <f t="shared" si="40"/>
        <v>a</v>
      </c>
      <c r="B52" s="1" t="s">
        <v>2</v>
      </c>
      <c r="C52" s="2" t="s">
        <v>3</v>
      </c>
      <c r="D52" s="18">
        <f t="shared" ref="D52:H52" si="99">D53+D54+D55+D56+D57+D58+D59</f>
        <v>4609</v>
      </c>
      <c r="E52" s="18">
        <f t="shared" ref="E52" si="100">E53+E54+E55+E56+E57+E58+E59</f>
        <v>4609</v>
      </c>
      <c r="F52" s="18">
        <f t="shared" si="99"/>
        <v>1346500</v>
      </c>
      <c r="G52" s="18">
        <f t="shared" si="99"/>
        <v>796760</v>
      </c>
      <c r="H52" s="18">
        <f t="shared" si="99"/>
        <v>250000</v>
      </c>
      <c r="I52" s="19">
        <f t="shared" si="42"/>
        <v>1046760</v>
      </c>
      <c r="J52" s="30">
        <f t="shared" si="43"/>
        <v>299740</v>
      </c>
      <c r="K52" s="31">
        <f t="shared" si="44"/>
        <v>0.77739324173783886</v>
      </c>
      <c r="L52" s="18">
        <f t="shared" ref="L52:M52" si="101">L53+L54+L55+L56+L57+L58+L59</f>
        <v>2000000</v>
      </c>
      <c r="M52" s="18">
        <f t="shared" si="101"/>
        <v>1900000</v>
      </c>
      <c r="N52" s="18">
        <f t="shared" ref="N52:P52" si="102">N53+N54+N55+N56+N57+N58+N59</f>
        <v>620000</v>
      </c>
      <c r="O52" s="18">
        <f t="shared" si="102"/>
        <v>1666760</v>
      </c>
      <c r="P52" s="32">
        <f t="shared" si="102"/>
        <v>233240</v>
      </c>
      <c r="Q52" s="33">
        <f t="shared" si="47"/>
        <v>0.87724210526315793</v>
      </c>
      <c r="R52" s="14"/>
      <c r="S52" s="10" t="s">
        <v>60</v>
      </c>
    </row>
    <row r="53" spans="1:19" ht="18.75" hidden="1" x14ac:dyDescent="0.25">
      <c r="A53" s="11" t="str">
        <f t="shared" si="40"/>
        <v>b</v>
      </c>
      <c r="B53" s="3" t="s">
        <v>2</v>
      </c>
      <c r="C53" s="4" t="s">
        <v>4</v>
      </c>
      <c r="D53" s="19"/>
      <c r="E53" s="19"/>
      <c r="F53" s="19">
        <v>0</v>
      </c>
      <c r="G53" s="19"/>
      <c r="H53" s="19"/>
      <c r="I53" s="19">
        <f t="shared" si="42"/>
        <v>0</v>
      </c>
      <c r="J53" s="30">
        <f t="shared" si="43"/>
        <v>0</v>
      </c>
      <c r="K53" s="31" t="e">
        <f t="shared" si="44"/>
        <v>#DIV/0!</v>
      </c>
      <c r="L53" s="21">
        <v>0</v>
      </c>
      <c r="M53" s="21">
        <v>0</v>
      </c>
      <c r="N53" s="19"/>
      <c r="O53" s="19">
        <f t="shared" ref="O53:O62" si="103">I53+N53</f>
        <v>0</v>
      </c>
      <c r="P53" s="30">
        <f t="shared" ref="P53:P62" si="104">M53-O53</f>
        <v>0</v>
      </c>
      <c r="Q53" s="34" t="e">
        <f t="shared" si="47"/>
        <v>#DIV/0!</v>
      </c>
      <c r="R53" s="15"/>
      <c r="S53" s="10" t="s">
        <v>60</v>
      </c>
    </row>
    <row r="54" spans="1:19" ht="18.75" x14ac:dyDescent="0.25">
      <c r="A54" s="11" t="str">
        <f t="shared" si="40"/>
        <v>a</v>
      </c>
      <c r="B54" s="3" t="s">
        <v>2</v>
      </c>
      <c r="C54" s="4" t="s">
        <v>5</v>
      </c>
      <c r="D54" s="19"/>
      <c r="E54" s="19"/>
      <c r="F54" s="19">
        <v>2500</v>
      </c>
      <c r="G54" s="19"/>
      <c r="H54" s="19"/>
      <c r="I54" s="19">
        <f t="shared" si="42"/>
        <v>0</v>
      </c>
      <c r="J54" s="30">
        <f t="shared" si="43"/>
        <v>2500</v>
      </c>
      <c r="K54" s="31">
        <f t="shared" si="44"/>
        <v>0</v>
      </c>
      <c r="L54" s="21">
        <v>10000</v>
      </c>
      <c r="M54" s="21">
        <v>10000</v>
      </c>
      <c r="N54" s="19">
        <v>10000</v>
      </c>
      <c r="O54" s="19">
        <f t="shared" si="103"/>
        <v>10000</v>
      </c>
      <c r="P54" s="30">
        <f t="shared" si="104"/>
        <v>0</v>
      </c>
      <c r="Q54" s="34">
        <f t="shared" si="47"/>
        <v>1</v>
      </c>
      <c r="R54" s="15"/>
      <c r="S54" s="10" t="s">
        <v>60</v>
      </c>
    </row>
    <row r="55" spans="1:19" ht="18.75" hidden="1" x14ac:dyDescent="0.25">
      <c r="A55" s="11" t="str">
        <f t="shared" si="40"/>
        <v>b</v>
      </c>
      <c r="B55" s="3" t="s">
        <v>2</v>
      </c>
      <c r="C55" s="4" t="s">
        <v>6</v>
      </c>
      <c r="D55" s="19"/>
      <c r="E55" s="19"/>
      <c r="F55" s="19">
        <v>0</v>
      </c>
      <c r="G55" s="19"/>
      <c r="H55" s="19"/>
      <c r="I55" s="19">
        <f t="shared" si="42"/>
        <v>0</v>
      </c>
      <c r="J55" s="30">
        <f t="shared" si="43"/>
        <v>0</v>
      </c>
      <c r="K55" s="31" t="e">
        <f t="shared" si="44"/>
        <v>#DIV/0!</v>
      </c>
      <c r="L55" s="21">
        <v>0</v>
      </c>
      <c r="M55" s="21">
        <v>0</v>
      </c>
      <c r="N55" s="19"/>
      <c r="O55" s="19">
        <f t="shared" si="103"/>
        <v>0</v>
      </c>
      <c r="P55" s="30">
        <f t="shared" si="104"/>
        <v>0</v>
      </c>
      <c r="Q55" s="34" t="e">
        <f t="shared" si="47"/>
        <v>#DIV/0!</v>
      </c>
      <c r="R55" s="15"/>
      <c r="S55" s="10" t="s">
        <v>60</v>
      </c>
    </row>
    <row r="56" spans="1:19" ht="18.75" hidden="1" x14ac:dyDescent="0.25">
      <c r="A56" s="11" t="str">
        <f t="shared" si="40"/>
        <v>b</v>
      </c>
      <c r="B56" s="3" t="s">
        <v>2</v>
      </c>
      <c r="C56" s="5" t="s">
        <v>7</v>
      </c>
      <c r="D56" s="19"/>
      <c r="E56" s="19"/>
      <c r="F56" s="19">
        <v>0</v>
      </c>
      <c r="G56" s="19"/>
      <c r="H56" s="19"/>
      <c r="I56" s="19">
        <f t="shared" si="42"/>
        <v>0</v>
      </c>
      <c r="J56" s="30">
        <f t="shared" si="43"/>
        <v>0</v>
      </c>
      <c r="K56" s="31" t="e">
        <f t="shared" si="44"/>
        <v>#DIV/0!</v>
      </c>
      <c r="L56" s="21">
        <v>0</v>
      </c>
      <c r="M56" s="21">
        <v>0</v>
      </c>
      <c r="N56" s="19"/>
      <c r="O56" s="19">
        <f t="shared" si="103"/>
        <v>0</v>
      </c>
      <c r="P56" s="30">
        <f t="shared" si="104"/>
        <v>0</v>
      </c>
      <c r="Q56" s="34" t="e">
        <f t="shared" si="47"/>
        <v>#DIV/0!</v>
      </c>
      <c r="R56" s="15"/>
      <c r="S56" s="10" t="s">
        <v>60</v>
      </c>
    </row>
    <row r="57" spans="1:19" ht="18.75" hidden="1" x14ac:dyDescent="0.25">
      <c r="A57" s="11" t="str">
        <f t="shared" si="40"/>
        <v>b</v>
      </c>
      <c r="B57" s="3" t="s">
        <v>2</v>
      </c>
      <c r="C57" s="5" t="s">
        <v>8</v>
      </c>
      <c r="D57" s="19"/>
      <c r="E57" s="19"/>
      <c r="F57" s="19">
        <v>0</v>
      </c>
      <c r="G57" s="19"/>
      <c r="H57" s="19"/>
      <c r="I57" s="19">
        <f t="shared" si="42"/>
        <v>0</v>
      </c>
      <c r="J57" s="30">
        <f t="shared" si="43"/>
        <v>0</v>
      </c>
      <c r="K57" s="31" t="e">
        <f t="shared" si="44"/>
        <v>#DIV/0!</v>
      </c>
      <c r="L57" s="21">
        <v>0</v>
      </c>
      <c r="M57" s="21">
        <v>0</v>
      </c>
      <c r="N57" s="19"/>
      <c r="O57" s="19">
        <f t="shared" si="103"/>
        <v>0</v>
      </c>
      <c r="P57" s="30">
        <f t="shared" si="104"/>
        <v>0</v>
      </c>
      <c r="Q57" s="34" t="e">
        <f t="shared" si="47"/>
        <v>#DIV/0!</v>
      </c>
      <c r="R57" s="15"/>
      <c r="S57" s="10" t="s">
        <v>60</v>
      </c>
    </row>
    <row r="58" spans="1:19" ht="18.75" x14ac:dyDescent="0.25">
      <c r="A58" s="11" t="str">
        <f t="shared" si="40"/>
        <v>a</v>
      </c>
      <c r="B58" s="3" t="s">
        <v>2</v>
      </c>
      <c r="C58" s="5" t="s">
        <v>9</v>
      </c>
      <c r="D58" s="19">
        <v>4609</v>
      </c>
      <c r="E58" s="19">
        <v>4609</v>
      </c>
      <c r="F58" s="19">
        <v>1344000</v>
      </c>
      <c r="G58" s="19">
        <v>796760</v>
      </c>
      <c r="H58" s="19">
        <v>250000</v>
      </c>
      <c r="I58" s="19">
        <f t="shared" si="42"/>
        <v>1046760</v>
      </c>
      <c r="J58" s="30">
        <f t="shared" si="43"/>
        <v>297240</v>
      </c>
      <c r="K58" s="31">
        <f>I58/F58</f>
        <v>0.77883928571428573</v>
      </c>
      <c r="L58" s="21">
        <v>1775000</v>
      </c>
      <c r="M58" s="21">
        <v>1890000</v>
      </c>
      <c r="N58" s="19">
        <v>610000</v>
      </c>
      <c r="O58" s="19">
        <f t="shared" si="103"/>
        <v>1656760</v>
      </c>
      <c r="P58" s="30">
        <f t="shared" si="104"/>
        <v>233240</v>
      </c>
      <c r="Q58" s="34">
        <f t="shared" si="47"/>
        <v>0.87659259259259259</v>
      </c>
      <c r="R58" s="15"/>
      <c r="S58" s="10" t="s">
        <v>60</v>
      </c>
    </row>
    <row r="59" spans="1:19" ht="18.75" x14ac:dyDescent="0.25">
      <c r="A59" s="11" t="str">
        <f t="shared" si="40"/>
        <v>a</v>
      </c>
      <c r="B59" s="3" t="s">
        <v>2</v>
      </c>
      <c r="C59" s="5" t="s">
        <v>10</v>
      </c>
      <c r="D59" s="19"/>
      <c r="E59" s="19"/>
      <c r="F59" s="19">
        <v>0</v>
      </c>
      <c r="G59" s="19"/>
      <c r="H59" s="19"/>
      <c r="I59" s="19">
        <f t="shared" si="42"/>
        <v>0</v>
      </c>
      <c r="J59" s="30">
        <f t="shared" si="43"/>
        <v>0</v>
      </c>
      <c r="K59" s="31" t="e">
        <f>I59/F59</f>
        <v>#DIV/0!</v>
      </c>
      <c r="L59" s="21">
        <v>215000</v>
      </c>
      <c r="M59" s="21"/>
      <c r="N59" s="19"/>
      <c r="O59" s="19">
        <f t="shared" si="103"/>
        <v>0</v>
      </c>
      <c r="P59" s="30">
        <f t="shared" si="104"/>
        <v>0</v>
      </c>
      <c r="Q59" s="34" t="e">
        <f t="shared" si="47"/>
        <v>#DIV/0!</v>
      </c>
      <c r="R59" s="15"/>
      <c r="S59" s="10" t="s">
        <v>60</v>
      </c>
    </row>
    <row r="60" spans="1:19" ht="18.75" hidden="1" x14ac:dyDescent="0.25">
      <c r="A60" s="11" t="str">
        <f t="shared" si="40"/>
        <v>b</v>
      </c>
      <c r="B60" s="3" t="s">
        <v>2</v>
      </c>
      <c r="C60" s="2" t="s">
        <v>11</v>
      </c>
      <c r="D60" s="18"/>
      <c r="E60" s="18"/>
      <c r="F60" s="18">
        <v>0</v>
      </c>
      <c r="G60" s="18"/>
      <c r="H60" s="18"/>
      <c r="I60" s="19">
        <f t="shared" si="42"/>
        <v>0</v>
      </c>
      <c r="J60" s="30">
        <f t="shared" si="43"/>
        <v>0</v>
      </c>
      <c r="K60" s="31" t="e">
        <f t="shared" si="44"/>
        <v>#DIV/0!</v>
      </c>
      <c r="L60" s="18">
        <v>0</v>
      </c>
      <c r="M60" s="18">
        <v>0</v>
      </c>
      <c r="N60" s="18"/>
      <c r="O60" s="18">
        <f t="shared" si="103"/>
        <v>0</v>
      </c>
      <c r="P60" s="32">
        <f t="shared" si="104"/>
        <v>0</v>
      </c>
      <c r="Q60" s="33" t="e">
        <f t="shared" si="47"/>
        <v>#DIV/0!</v>
      </c>
      <c r="R60" s="14"/>
      <c r="S60" s="10" t="s">
        <v>60</v>
      </c>
    </row>
    <row r="61" spans="1:19" ht="18.75" hidden="1" x14ac:dyDescent="0.25">
      <c r="A61" s="11" t="str">
        <f t="shared" si="40"/>
        <v>b</v>
      </c>
      <c r="B61" s="3" t="s">
        <v>2</v>
      </c>
      <c r="C61" s="2" t="s">
        <v>12</v>
      </c>
      <c r="D61" s="18"/>
      <c r="E61" s="18"/>
      <c r="F61" s="18">
        <v>0</v>
      </c>
      <c r="G61" s="18"/>
      <c r="H61" s="18"/>
      <c r="I61" s="19">
        <f t="shared" si="42"/>
        <v>0</v>
      </c>
      <c r="J61" s="30">
        <f t="shared" si="43"/>
        <v>0</v>
      </c>
      <c r="K61" s="31" t="e">
        <f t="shared" si="44"/>
        <v>#DIV/0!</v>
      </c>
      <c r="L61" s="18">
        <v>0</v>
      </c>
      <c r="M61" s="18">
        <v>0</v>
      </c>
      <c r="N61" s="18"/>
      <c r="O61" s="18">
        <f t="shared" si="103"/>
        <v>0</v>
      </c>
      <c r="P61" s="32">
        <f t="shared" si="104"/>
        <v>0</v>
      </c>
      <c r="Q61" s="33" t="e">
        <f t="shared" si="47"/>
        <v>#DIV/0!</v>
      </c>
      <c r="R61" s="14"/>
      <c r="S61" s="10" t="s">
        <v>60</v>
      </c>
    </row>
    <row r="62" spans="1:19" ht="18.75" hidden="1" x14ac:dyDescent="0.25">
      <c r="A62" s="11" t="str">
        <f t="shared" si="40"/>
        <v>b</v>
      </c>
      <c r="B62" s="3" t="s">
        <v>2</v>
      </c>
      <c r="C62" s="2" t="s">
        <v>13</v>
      </c>
      <c r="D62" s="18"/>
      <c r="E62" s="18"/>
      <c r="F62" s="18">
        <v>0</v>
      </c>
      <c r="G62" s="18"/>
      <c r="H62" s="18"/>
      <c r="I62" s="19">
        <f t="shared" si="42"/>
        <v>0</v>
      </c>
      <c r="J62" s="30">
        <f t="shared" si="43"/>
        <v>0</v>
      </c>
      <c r="K62" s="31" t="e">
        <f t="shared" si="44"/>
        <v>#DIV/0!</v>
      </c>
      <c r="L62" s="18">
        <v>0</v>
      </c>
      <c r="M62" s="18">
        <v>0</v>
      </c>
      <c r="N62" s="18"/>
      <c r="O62" s="18">
        <f t="shared" si="103"/>
        <v>0</v>
      </c>
      <c r="P62" s="32">
        <f t="shared" si="104"/>
        <v>0</v>
      </c>
      <c r="Q62" s="33" t="e">
        <f t="shared" si="47"/>
        <v>#DIV/0!</v>
      </c>
      <c r="R62" s="14"/>
      <c r="S62" s="10" t="s">
        <v>60</v>
      </c>
    </row>
    <row r="63" spans="1:19" ht="100.5" customHeight="1" x14ac:dyDescent="0.25">
      <c r="A63" s="11" t="str">
        <f t="shared" si="40"/>
        <v>a</v>
      </c>
      <c r="B63" s="16" t="s">
        <v>66</v>
      </c>
      <c r="C63" s="17" t="s">
        <v>19</v>
      </c>
      <c r="D63" s="19"/>
      <c r="E63" s="19"/>
      <c r="F63" s="19">
        <f t="shared" ref="F63" si="105">F64+F72+F73+F74</f>
        <v>1808500</v>
      </c>
      <c r="G63" s="19">
        <f t="shared" ref="G63:H63" si="106">G64+G72+G73+G74</f>
        <v>1484607</v>
      </c>
      <c r="H63" s="19">
        <f t="shared" si="106"/>
        <v>0</v>
      </c>
      <c r="I63" s="19">
        <f t="shared" si="42"/>
        <v>1484607</v>
      </c>
      <c r="J63" s="30">
        <f t="shared" si="43"/>
        <v>323893</v>
      </c>
      <c r="K63" s="31">
        <f t="shared" si="44"/>
        <v>0.82090517003041197</v>
      </c>
      <c r="L63" s="20">
        <f t="shared" ref="L63:M63" si="107">L64+L72+L73+L74</f>
        <v>2500000</v>
      </c>
      <c r="M63" s="20">
        <f t="shared" si="107"/>
        <v>2371200</v>
      </c>
      <c r="N63" s="19">
        <f t="shared" ref="N63" si="108">N64+N72+N73+N74</f>
        <v>684000</v>
      </c>
      <c r="O63" s="19">
        <f t="shared" ref="O63" si="109">O64+O72+O73+O74</f>
        <v>2168607</v>
      </c>
      <c r="P63" s="30">
        <f t="shared" ref="P63" si="110">P64+P72+P73+P74</f>
        <v>202593</v>
      </c>
      <c r="Q63" s="34">
        <f t="shared" si="47"/>
        <v>0.91456098178137657</v>
      </c>
      <c r="R63" s="15"/>
      <c r="S63" s="10" t="s">
        <v>60</v>
      </c>
    </row>
    <row r="64" spans="1:19" ht="18.75" x14ac:dyDescent="0.25">
      <c r="A64" s="11" t="str">
        <f t="shared" si="40"/>
        <v>a</v>
      </c>
      <c r="B64" s="1" t="s">
        <v>2</v>
      </c>
      <c r="C64" s="2" t="s">
        <v>3</v>
      </c>
      <c r="D64" s="18"/>
      <c r="E64" s="18"/>
      <c r="F64" s="18">
        <f t="shared" ref="F64" si="111">F65+F66+F67+F68+F69+F70+F71</f>
        <v>1808500</v>
      </c>
      <c r="G64" s="18">
        <f t="shared" ref="G64:H64" si="112">G65+G66+G67+G68+G69+G70+G71</f>
        <v>1484607</v>
      </c>
      <c r="H64" s="18">
        <f t="shared" si="112"/>
        <v>0</v>
      </c>
      <c r="I64" s="19">
        <f t="shared" si="42"/>
        <v>1484607</v>
      </c>
      <c r="J64" s="30">
        <f t="shared" si="43"/>
        <v>323893</v>
      </c>
      <c r="K64" s="31">
        <f t="shared" si="44"/>
        <v>0.82090517003041197</v>
      </c>
      <c r="L64" s="18">
        <f t="shared" ref="L64:M64" si="113">L65+L66+L67+L68+L69+L70+L71</f>
        <v>2500000</v>
      </c>
      <c r="M64" s="18">
        <f t="shared" si="113"/>
        <v>2371200</v>
      </c>
      <c r="N64" s="18">
        <f t="shared" ref="N64:P64" si="114">N65+N66+N67+N68+N69+N70+N71</f>
        <v>684000</v>
      </c>
      <c r="O64" s="18">
        <f t="shared" si="114"/>
        <v>2168607</v>
      </c>
      <c r="P64" s="32">
        <f t="shared" si="114"/>
        <v>202593</v>
      </c>
      <c r="Q64" s="33">
        <f t="shared" si="47"/>
        <v>0.91456098178137657</v>
      </c>
      <c r="R64" s="14"/>
      <c r="S64" s="10" t="s">
        <v>60</v>
      </c>
    </row>
    <row r="65" spans="1:19" ht="18.75" hidden="1" x14ac:dyDescent="0.25">
      <c r="A65" s="11" t="str">
        <f t="shared" si="40"/>
        <v>b</v>
      </c>
      <c r="B65" s="3" t="s">
        <v>2</v>
      </c>
      <c r="C65" s="4" t="s">
        <v>4</v>
      </c>
      <c r="D65" s="19"/>
      <c r="E65" s="19"/>
      <c r="F65" s="19">
        <v>0</v>
      </c>
      <c r="G65" s="19"/>
      <c r="H65" s="19"/>
      <c r="I65" s="19">
        <f t="shared" si="42"/>
        <v>0</v>
      </c>
      <c r="J65" s="30">
        <f t="shared" si="43"/>
        <v>0</v>
      </c>
      <c r="K65" s="31" t="e">
        <f t="shared" si="44"/>
        <v>#DIV/0!</v>
      </c>
      <c r="L65" s="21">
        <v>0</v>
      </c>
      <c r="M65" s="21">
        <v>0</v>
      </c>
      <c r="N65" s="19"/>
      <c r="O65" s="19">
        <f t="shared" ref="O65:O74" si="115">I65+N65</f>
        <v>0</v>
      </c>
      <c r="P65" s="30">
        <f t="shared" ref="P65:P74" si="116">M65-O65</f>
        <v>0</v>
      </c>
      <c r="Q65" s="34" t="e">
        <f t="shared" si="47"/>
        <v>#DIV/0!</v>
      </c>
      <c r="R65" s="15"/>
      <c r="S65" s="10" t="s">
        <v>60</v>
      </c>
    </row>
    <row r="66" spans="1:19" ht="18.75" hidden="1" x14ac:dyDescent="0.25">
      <c r="A66" s="11" t="str">
        <f t="shared" si="40"/>
        <v>b</v>
      </c>
      <c r="B66" s="3" t="s">
        <v>2</v>
      </c>
      <c r="C66" s="4" t="s">
        <v>5</v>
      </c>
      <c r="D66" s="19"/>
      <c r="E66" s="19"/>
      <c r="F66" s="19">
        <v>0</v>
      </c>
      <c r="G66" s="19"/>
      <c r="H66" s="19"/>
      <c r="I66" s="19">
        <f t="shared" si="42"/>
        <v>0</v>
      </c>
      <c r="J66" s="30">
        <f t="shared" si="43"/>
        <v>0</v>
      </c>
      <c r="K66" s="31" t="e">
        <f t="shared" si="44"/>
        <v>#DIV/0!</v>
      </c>
      <c r="L66" s="21">
        <v>0</v>
      </c>
      <c r="M66" s="21">
        <v>0</v>
      </c>
      <c r="N66" s="19"/>
      <c r="O66" s="19">
        <f t="shared" si="115"/>
        <v>0</v>
      </c>
      <c r="P66" s="30">
        <f t="shared" si="116"/>
        <v>0</v>
      </c>
      <c r="Q66" s="34" t="e">
        <f t="shared" si="47"/>
        <v>#DIV/0!</v>
      </c>
      <c r="R66" s="15"/>
      <c r="S66" s="10" t="s">
        <v>60</v>
      </c>
    </row>
    <row r="67" spans="1:19" ht="18.75" hidden="1" x14ac:dyDescent="0.25">
      <c r="A67" s="11" t="str">
        <f t="shared" si="40"/>
        <v>b</v>
      </c>
      <c r="B67" s="3" t="s">
        <v>2</v>
      </c>
      <c r="C67" s="4" t="s">
        <v>6</v>
      </c>
      <c r="D67" s="19"/>
      <c r="E67" s="19"/>
      <c r="F67" s="19">
        <v>0</v>
      </c>
      <c r="G67" s="19"/>
      <c r="H67" s="19"/>
      <c r="I67" s="19">
        <f t="shared" si="42"/>
        <v>0</v>
      </c>
      <c r="J67" s="30">
        <f t="shared" si="43"/>
        <v>0</v>
      </c>
      <c r="K67" s="31" t="e">
        <f t="shared" si="44"/>
        <v>#DIV/0!</v>
      </c>
      <c r="L67" s="21">
        <v>0</v>
      </c>
      <c r="M67" s="21">
        <v>0</v>
      </c>
      <c r="N67" s="19"/>
      <c r="O67" s="19">
        <f t="shared" si="115"/>
        <v>0</v>
      </c>
      <c r="P67" s="30">
        <f t="shared" si="116"/>
        <v>0</v>
      </c>
      <c r="Q67" s="34" t="e">
        <f t="shared" si="47"/>
        <v>#DIV/0!</v>
      </c>
      <c r="R67" s="15"/>
      <c r="S67" s="10" t="s">
        <v>60</v>
      </c>
    </row>
    <row r="68" spans="1:19" ht="18.75" hidden="1" x14ac:dyDescent="0.25">
      <c r="A68" s="11" t="str">
        <f t="shared" si="40"/>
        <v>b</v>
      </c>
      <c r="B68" s="3" t="s">
        <v>2</v>
      </c>
      <c r="C68" s="5" t="s">
        <v>7</v>
      </c>
      <c r="D68" s="19"/>
      <c r="E68" s="19"/>
      <c r="F68" s="19">
        <v>0</v>
      </c>
      <c r="G68" s="19"/>
      <c r="H68" s="19"/>
      <c r="I68" s="19">
        <f t="shared" si="42"/>
        <v>0</v>
      </c>
      <c r="J68" s="30">
        <f t="shared" si="43"/>
        <v>0</v>
      </c>
      <c r="K68" s="31" t="e">
        <f t="shared" si="44"/>
        <v>#DIV/0!</v>
      </c>
      <c r="L68" s="21">
        <v>0</v>
      </c>
      <c r="M68" s="21">
        <v>0</v>
      </c>
      <c r="N68" s="19"/>
      <c r="O68" s="19">
        <f t="shared" si="115"/>
        <v>0</v>
      </c>
      <c r="P68" s="30">
        <f t="shared" si="116"/>
        <v>0</v>
      </c>
      <c r="Q68" s="34" t="e">
        <f t="shared" si="47"/>
        <v>#DIV/0!</v>
      </c>
      <c r="R68" s="15"/>
      <c r="S68" s="10" t="s">
        <v>60</v>
      </c>
    </row>
    <row r="69" spans="1:19" ht="18.75" hidden="1" x14ac:dyDescent="0.25">
      <c r="A69" s="11" t="str">
        <f t="shared" si="40"/>
        <v>b</v>
      </c>
      <c r="B69" s="3" t="s">
        <v>2</v>
      </c>
      <c r="C69" s="5" t="s">
        <v>8</v>
      </c>
      <c r="D69" s="19"/>
      <c r="E69" s="19"/>
      <c r="F69" s="19">
        <v>0</v>
      </c>
      <c r="G69" s="19"/>
      <c r="H69" s="19"/>
      <c r="I69" s="19">
        <f t="shared" si="42"/>
        <v>0</v>
      </c>
      <c r="J69" s="30">
        <f t="shared" si="43"/>
        <v>0</v>
      </c>
      <c r="K69" s="31" t="e">
        <f t="shared" si="44"/>
        <v>#DIV/0!</v>
      </c>
      <c r="L69" s="21">
        <v>0</v>
      </c>
      <c r="M69" s="21">
        <v>0</v>
      </c>
      <c r="N69" s="19"/>
      <c r="O69" s="19">
        <f t="shared" si="115"/>
        <v>0</v>
      </c>
      <c r="P69" s="30">
        <f t="shared" si="116"/>
        <v>0</v>
      </c>
      <c r="Q69" s="34" t="e">
        <f t="shared" si="47"/>
        <v>#DIV/0!</v>
      </c>
      <c r="R69" s="15"/>
      <c r="S69" s="10" t="s">
        <v>60</v>
      </c>
    </row>
    <row r="70" spans="1:19" ht="18.75" x14ac:dyDescent="0.25">
      <c r="A70" s="11" t="str">
        <f t="shared" si="40"/>
        <v>a</v>
      </c>
      <c r="B70" s="3" t="s">
        <v>2</v>
      </c>
      <c r="C70" s="5" t="s">
        <v>9</v>
      </c>
      <c r="D70" s="19"/>
      <c r="E70" s="19"/>
      <c r="F70" s="19">
        <v>1808500</v>
      </c>
      <c r="G70" s="19">
        <v>1484607</v>
      </c>
      <c r="H70" s="19">
        <v>0</v>
      </c>
      <c r="I70" s="19">
        <f t="shared" si="42"/>
        <v>1484607</v>
      </c>
      <c r="J70" s="30">
        <f t="shared" si="43"/>
        <v>323893</v>
      </c>
      <c r="K70" s="31">
        <f t="shared" si="44"/>
        <v>0.82090517003041197</v>
      </c>
      <c r="L70" s="21">
        <v>2500000</v>
      </c>
      <c r="M70" s="21">
        <v>2371200</v>
      </c>
      <c r="N70" s="19">
        <v>684000</v>
      </c>
      <c r="O70" s="19">
        <f t="shared" si="115"/>
        <v>2168607</v>
      </c>
      <c r="P70" s="30">
        <f t="shared" si="116"/>
        <v>202593</v>
      </c>
      <c r="Q70" s="34">
        <f t="shared" si="47"/>
        <v>0.91456098178137657</v>
      </c>
      <c r="R70" s="15"/>
      <c r="S70" s="10" t="s">
        <v>60</v>
      </c>
    </row>
    <row r="71" spans="1:19" ht="18.75" hidden="1" x14ac:dyDescent="0.25">
      <c r="A71" s="11" t="str">
        <f t="shared" si="40"/>
        <v>b</v>
      </c>
      <c r="B71" s="3" t="s">
        <v>2</v>
      </c>
      <c r="C71" s="5" t="s">
        <v>10</v>
      </c>
      <c r="D71" s="19"/>
      <c r="E71" s="19"/>
      <c r="F71" s="19">
        <v>0</v>
      </c>
      <c r="G71" s="19"/>
      <c r="H71" s="19"/>
      <c r="I71" s="19">
        <f t="shared" si="42"/>
        <v>0</v>
      </c>
      <c r="J71" s="30">
        <f t="shared" si="43"/>
        <v>0</v>
      </c>
      <c r="K71" s="31" t="e">
        <f t="shared" si="44"/>
        <v>#DIV/0!</v>
      </c>
      <c r="L71" s="21">
        <v>0</v>
      </c>
      <c r="M71" s="21">
        <v>0</v>
      </c>
      <c r="N71" s="19"/>
      <c r="O71" s="19">
        <f t="shared" si="115"/>
        <v>0</v>
      </c>
      <c r="P71" s="30">
        <f t="shared" si="116"/>
        <v>0</v>
      </c>
      <c r="Q71" s="34" t="e">
        <f t="shared" si="47"/>
        <v>#DIV/0!</v>
      </c>
      <c r="R71" s="15"/>
      <c r="S71" s="10" t="s">
        <v>60</v>
      </c>
    </row>
    <row r="72" spans="1:19" ht="18.75" hidden="1" x14ac:dyDescent="0.25">
      <c r="A72" s="11" t="str">
        <f t="shared" si="40"/>
        <v>b</v>
      </c>
      <c r="B72" s="3" t="s">
        <v>2</v>
      </c>
      <c r="C72" s="2" t="s">
        <v>11</v>
      </c>
      <c r="D72" s="18"/>
      <c r="E72" s="18"/>
      <c r="F72" s="18">
        <v>0</v>
      </c>
      <c r="G72" s="18"/>
      <c r="H72" s="18"/>
      <c r="I72" s="19">
        <f t="shared" si="42"/>
        <v>0</v>
      </c>
      <c r="J72" s="30">
        <f t="shared" si="43"/>
        <v>0</v>
      </c>
      <c r="K72" s="31" t="e">
        <f t="shared" si="44"/>
        <v>#DIV/0!</v>
      </c>
      <c r="L72" s="18">
        <v>0</v>
      </c>
      <c r="M72" s="18">
        <v>0</v>
      </c>
      <c r="N72" s="18"/>
      <c r="O72" s="18">
        <f t="shared" si="115"/>
        <v>0</v>
      </c>
      <c r="P72" s="32">
        <f t="shared" si="116"/>
        <v>0</v>
      </c>
      <c r="Q72" s="33" t="e">
        <f t="shared" si="47"/>
        <v>#DIV/0!</v>
      </c>
      <c r="R72" s="14"/>
      <c r="S72" s="10" t="s">
        <v>60</v>
      </c>
    </row>
    <row r="73" spans="1:19" ht="18.75" hidden="1" x14ac:dyDescent="0.25">
      <c r="A73" s="11" t="str">
        <f t="shared" si="40"/>
        <v>b</v>
      </c>
      <c r="B73" s="3" t="s">
        <v>2</v>
      </c>
      <c r="C73" s="2" t="s">
        <v>12</v>
      </c>
      <c r="D73" s="18"/>
      <c r="E73" s="18"/>
      <c r="F73" s="18">
        <v>0</v>
      </c>
      <c r="G73" s="18"/>
      <c r="H73" s="18"/>
      <c r="I73" s="19">
        <f t="shared" si="42"/>
        <v>0</v>
      </c>
      <c r="J73" s="30">
        <f t="shared" si="43"/>
        <v>0</v>
      </c>
      <c r="K73" s="31" t="e">
        <f t="shared" si="44"/>
        <v>#DIV/0!</v>
      </c>
      <c r="L73" s="18">
        <v>0</v>
      </c>
      <c r="M73" s="18">
        <v>0</v>
      </c>
      <c r="N73" s="18"/>
      <c r="O73" s="18">
        <f t="shared" si="115"/>
        <v>0</v>
      </c>
      <c r="P73" s="32">
        <f t="shared" si="116"/>
        <v>0</v>
      </c>
      <c r="Q73" s="33" t="e">
        <f t="shared" si="47"/>
        <v>#DIV/0!</v>
      </c>
      <c r="R73" s="14"/>
      <c r="S73" s="10" t="s">
        <v>60</v>
      </c>
    </row>
    <row r="74" spans="1:19" ht="18.75" hidden="1" x14ac:dyDescent="0.25">
      <c r="A74" s="11" t="str">
        <f t="shared" si="40"/>
        <v>b</v>
      </c>
      <c r="B74" s="3" t="s">
        <v>2</v>
      </c>
      <c r="C74" s="2" t="s">
        <v>13</v>
      </c>
      <c r="D74" s="18"/>
      <c r="E74" s="18"/>
      <c r="F74" s="18">
        <v>0</v>
      </c>
      <c r="G74" s="18"/>
      <c r="H74" s="18"/>
      <c r="I74" s="19">
        <f t="shared" si="42"/>
        <v>0</v>
      </c>
      <c r="J74" s="30">
        <f t="shared" si="43"/>
        <v>0</v>
      </c>
      <c r="K74" s="31" t="e">
        <f t="shared" si="44"/>
        <v>#DIV/0!</v>
      </c>
      <c r="L74" s="18">
        <v>0</v>
      </c>
      <c r="M74" s="18">
        <v>0</v>
      </c>
      <c r="N74" s="18"/>
      <c r="O74" s="18">
        <f t="shared" si="115"/>
        <v>0</v>
      </c>
      <c r="P74" s="32">
        <f t="shared" si="116"/>
        <v>0</v>
      </c>
      <c r="Q74" s="33" t="e">
        <f t="shared" si="47"/>
        <v>#DIV/0!</v>
      </c>
      <c r="R74" s="14"/>
      <c r="S74" s="10" t="s">
        <v>60</v>
      </c>
    </row>
    <row r="75" spans="1:19" ht="31.5" x14ac:dyDescent="0.25">
      <c r="A75" s="11" t="str">
        <f t="shared" si="40"/>
        <v>a</v>
      </c>
      <c r="B75" s="16" t="s">
        <v>67</v>
      </c>
      <c r="C75" s="17" t="s">
        <v>20</v>
      </c>
      <c r="D75" s="19"/>
      <c r="E75" s="19"/>
      <c r="F75" s="19">
        <f t="shared" ref="F75" si="117">F76+F84+F85+F86</f>
        <v>2288300</v>
      </c>
      <c r="G75" s="19">
        <f t="shared" ref="G75:H75" si="118">G76+G84+G85+G86</f>
        <v>1912517.5</v>
      </c>
      <c r="H75" s="19">
        <f t="shared" si="118"/>
        <v>250000</v>
      </c>
      <c r="I75" s="19">
        <f t="shared" si="42"/>
        <v>2162517.5</v>
      </c>
      <c r="J75" s="30">
        <f t="shared" si="43"/>
        <v>125782.5</v>
      </c>
      <c r="K75" s="31">
        <f t="shared" si="44"/>
        <v>0.94503233841716561</v>
      </c>
      <c r="L75" s="20">
        <f t="shared" ref="L75:M75" si="119">L76+L84+L85+L86</f>
        <v>3500000</v>
      </c>
      <c r="M75" s="20">
        <f t="shared" si="119"/>
        <v>3400000</v>
      </c>
      <c r="N75" s="19">
        <f t="shared" ref="N75" si="120">N76+N84+N85+N86</f>
        <v>1137483</v>
      </c>
      <c r="O75" s="19">
        <f t="shared" ref="O75" si="121">O76+O84+O85+O86</f>
        <v>3300000.5</v>
      </c>
      <c r="P75" s="30">
        <f t="shared" ref="P75" si="122">P76+P84+P85+P86</f>
        <v>99999.5</v>
      </c>
      <c r="Q75" s="34">
        <f t="shared" si="47"/>
        <v>0.9705883823529412</v>
      </c>
      <c r="R75" s="15"/>
      <c r="S75" s="10" t="s">
        <v>60</v>
      </c>
    </row>
    <row r="76" spans="1:19" ht="18.75" x14ac:dyDescent="0.25">
      <c r="A76" s="11" t="str">
        <f t="shared" si="40"/>
        <v>a</v>
      </c>
      <c r="B76" s="1" t="s">
        <v>2</v>
      </c>
      <c r="C76" s="2" t="s">
        <v>3</v>
      </c>
      <c r="D76" s="18"/>
      <c r="E76" s="18"/>
      <c r="F76" s="18">
        <f t="shared" ref="F76" si="123">F77+F78+F79+F80+F81+F82+F83</f>
        <v>2288300</v>
      </c>
      <c r="G76" s="18">
        <f t="shared" ref="G76:H76" si="124">G77+G78+G79+G80+G81+G82+G83</f>
        <v>1912517.5</v>
      </c>
      <c r="H76" s="18">
        <f t="shared" si="124"/>
        <v>250000</v>
      </c>
      <c r="I76" s="19">
        <f t="shared" si="42"/>
        <v>2162517.5</v>
      </c>
      <c r="J76" s="30">
        <f t="shared" si="43"/>
        <v>125782.5</v>
      </c>
      <c r="K76" s="31">
        <f t="shared" si="44"/>
        <v>0.94503233841716561</v>
      </c>
      <c r="L76" s="18">
        <f t="shared" ref="L76:M76" si="125">L77+L78+L79+L80+L81+L82+L83</f>
        <v>3500000</v>
      </c>
      <c r="M76" s="18">
        <f t="shared" si="125"/>
        <v>3400000</v>
      </c>
      <c r="N76" s="18">
        <f t="shared" ref="N76:P76" si="126">N77+N78+N79+N80+N81+N82+N83</f>
        <v>1137483</v>
      </c>
      <c r="O76" s="18">
        <f t="shared" si="126"/>
        <v>3300000.5</v>
      </c>
      <c r="P76" s="32">
        <f t="shared" si="126"/>
        <v>99999.5</v>
      </c>
      <c r="Q76" s="33">
        <f t="shared" si="47"/>
        <v>0.9705883823529412</v>
      </c>
      <c r="R76" s="14"/>
      <c r="S76" s="10" t="s">
        <v>60</v>
      </c>
    </row>
    <row r="77" spans="1:19" ht="18.75" hidden="1" x14ac:dyDescent="0.25">
      <c r="A77" s="11" t="str">
        <f t="shared" si="40"/>
        <v>b</v>
      </c>
      <c r="B77" s="3" t="s">
        <v>2</v>
      </c>
      <c r="C77" s="4" t="s">
        <v>4</v>
      </c>
      <c r="D77" s="19"/>
      <c r="E77" s="19"/>
      <c r="F77" s="19">
        <v>0</v>
      </c>
      <c r="G77" s="19"/>
      <c r="H77" s="19"/>
      <c r="I77" s="19">
        <f t="shared" si="42"/>
        <v>0</v>
      </c>
      <c r="J77" s="30">
        <f t="shared" si="43"/>
        <v>0</v>
      </c>
      <c r="K77" s="31" t="e">
        <f t="shared" si="44"/>
        <v>#DIV/0!</v>
      </c>
      <c r="L77" s="21">
        <v>0</v>
      </c>
      <c r="M77" s="21">
        <v>0</v>
      </c>
      <c r="N77" s="19"/>
      <c r="O77" s="19">
        <f t="shared" ref="O77:O86" si="127">I77+N77</f>
        <v>0</v>
      </c>
      <c r="P77" s="30">
        <f t="shared" ref="P77:P86" si="128">M77-O77</f>
        <v>0</v>
      </c>
      <c r="Q77" s="34" t="e">
        <f t="shared" si="47"/>
        <v>#DIV/0!</v>
      </c>
      <c r="R77" s="15"/>
      <c r="S77" s="10" t="s">
        <v>60</v>
      </c>
    </row>
    <row r="78" spans="1:19" ht="18.75" hidden="1" x14ac:dyDescent="0.25">
      <c r="A78" s="11" t="str">
        <f t="shared" si="40"/>
        <v>b</v>
      </c>
      <c r="B78" s="3" t="s">
        <v>2</v>
      </c>
      <c r="C78" s="4" t="s">
        <v>5</v>
      </c>
      <c r="D78" s="19"/>
      <c r="E78" s="19"/>
      <c r="F78" s="19">
        <v>0</v>
      </c>
      <c r="G78" s="19"/>
      <c r="H78" s="19"/>
      <c r="I78" s="19">
        <f t="shared" si="42"/>
        <v>0</v>
      </c>
      <c r="J78" s="30">
        <f t="shared" si="43"/>
        <v>0</v>
      </c>
      <c r="K78" s="31" t="e">
        <f t="shared" si="44"/>
        <v>#DIV/0!</v>
      </c>
      <c r="L78" s="21">
        <v>0</v>
      </c>
      <c r="M78" s="21">
        <v>0</v>
      </c>
      <c r="N78" s="19"/>
      <c r="O78" s="19">
        <f t="shared" si="127"/>
        <v>0</v>
      </c>
      <c r="P78" s="30">
        <f t="shared" si="128"/>
        <v>0</v>
      </c>
      <c r="Q78" s="34" t="e">
        <f t="shared" si="47"/>
        <v>#DIV/0!</v>
      </c>
      <c r="R78" s="15"/>
      <c r="S78" s="10" t="s">
        <v>60</v>
      </c>
    </row>
    <row r="79" spans="1:19" ht="18.75" hidden="1" x14ac:dyDescent="0.25">
      <c r="A79" s="11" t="str">
        <f t="shared" si="40"/>
        <v>b</v>
      </c>
      <c r="B79" s="3" t="s">
        <v>2</v>
      </c>
      <c r="C79" s="4" t="s">
        <v>6</v>
      </c>
      <c r="D79" s="19"/>
      <c r="E79" s="19"/>
      <c r="F79" s="19">
        <v>0</v>
      </c>
      <c r="G79" s="19"/>
      <c r="H79" s="19"/>
      <c r="I79" s="19">
        <f t="shared" si="42"/>
        <v>0</v>
      </c>
      <c r="J79" s="30">
        <f t="shared" si="43"/>
        <v>0</v>
      </c>
      <c r="K79" s="31" t="e">
        <f t="shared" si="44"/>
        <v>#DIV/0!</v>
      </c>
      <c r="L79" s="21">
        <v>0</v>
      </c>
      <c r="M79" s="21">
        <v>0</v>
      </c>
      <c r="N79" s="19"/>
      <c r="O79" s="19">
        <f t="shared" si="127"/>
        <v>0</v>
      </c>
      <c r="P79" s="30">
        <f t="shared" si="128"/>
        <v>0</v>
      </c>
      <c r="Q79" s="34" t="e">
        <f t="shared" si="47"/>
        <v>#DIV/0!</v>
      </c>
      <c r="R79" s="15"/>
      <c r="S79" s="10" t="s">
        <v>60</v>
      </c>
    </row>
    <row r="80" spans="1:19" ht="18.75" hidden="1" x14ac:dyDescent="0.25">
      <c r="A80" s="11" t="str">
        <f t="shared" si="40"/>
        <v>b</v>
      </c>
      <c r="B80" s="3" t="s">
        <v>2</v>
      </c>
      <c r="C80" s="5" t="s">
        <v>7</v>
      </c>
      <c r="D80" s="19"/>
      <c r="E80" s="19"/>
      <c r="F80" s="19">
        <v>0</v>
      </c>
      <c r="G80" s="19"/>
      <c r="H80" s="19"/>
      <c r="I80" s="19">
        <f t="shared" si="42"/>
        <v>0</v>
      </c>
      <c r="J80" s="30">
        <f t="shared" si="43"/>
        <v>0</v>
      </c>
      <c r="K80" s="31" t="e">
        <f t="shared" si="44"/>
        <v>#DIV/0!</v>
      </c>
      <c r="L80" s="21">
        <v>0</v>
      </c>
      <c r="M80" s="21">
        <v>0</v>
      </c>
      <c r="N80" s="19"/>
      <c r="O80" s="19">
        <f t="shared" si="127"/>
        <v>0</v>
      </c>
      <c r="P80" s="30">
        <f t="shared" si="128"/>
        <v>0</v>
      </c>
      <c r="Q80" s="34" t="e">
        <f t="shared" si="47"/>
        <v>#DIV/0!</v>
      </c>
      <c r="R80" s="15"/>
      <c r="S80" s="10" t="s">
        <v>60</v>
      </c>
    </row>
    <row r="81" spans="1:19" ht="18.75" hidden="1" x14ac:dyDescent="0.25">
      <c r="A81" s="11" t="str">
        <f t="shared" si="40"/>
        <v>b</v>
      </c>
      <c r="B81" s="3" t="s">
        <v>2</v>
      </c>
      <c r="C81" s="5" t="s">
        <v>8</v>
      </c>
      <c r="D81" s="19"/>
      <c r="E81" s="19"/>
      <c r="F81" s="19">
        <v>0</v>
      </c>
      <c r="G81" s="19"/>
      <c r="H81" s="19"/>
      <c r="I81" s="19">
        <f t="shared" si="42"/>
        <v>0</v>
      </c>
      <c r="J81" s="30">
        <f t="shared" si="43"/>
        <v>0</v>
      </c>
      <c r="K81" s="31" t="e">
        <f t="shared" si="44"/>
        <v>#DIV/0!</v>
      </c>
      <c r="L81" s="21">
        <v>0</v>
      </c>
      <c r="M81" s="21">
        <v>0</v>
      </c>
      <c r="N81" s="19"/>
      <c r="O81" s="19">
        <f t="shared" si="127"/>
        <v>0</v>
      </c>
      <c r="P81" s="30">
        <f t="shared" si="128"/>
        <v>0</v>
      </c>
      <c r="Q81" s="34" t="e">
        <f t="shared" si="47"/>
        <v>#DIV/0!</v>
      </c>
      <c r="R81" s="15"/>
      <c r="S81" s="10" t="s">
        <v>60</v>
      </c>
    </row>
    <row r="82" spans="1:19" ht="18.75" x14ac:dyDescent="0.25">
      <c r="A82" s="11" t="str">
        <f t="shared" si="40"/>
        <v>a</v>
      </c>
      <c r="B82" s="3" t="s">
        <v>2</v>
      </c>
      <c r="C82" s="5" t="s">
        <v>9</v>
      </c>
      <c r="D82" s="19"/>
      <c r="E82" s="19"/>
      <c r="F82" s="19">
        <v>2288300</v>
      </c>
      <c r="G82" s="19">
        <v>1912517.5</v>
      </c>
      <c r="H82" s="19">
        <v>250000</v>
      </c>
      <c r="I82" s="19">
        <f t="shared" si="42"/>
        <v>2162517.5</v>
      </c>
      <c r="J82" s="30">
        <f t="shared" si="43"/>
        <v>125782.5</v>
      </c>
      <c r="K82" s="31">
        <f t="shared" si="44"/>
        <v>0.94503233841716561</v>
      </c>
      <c r="L82" s="21">
        <v>3500000</v>
      </c>
      <c r="M82" s="21">
        <v>3400000</v>
      </c>
      <c r="N82" s="19">
        <f>67483+1070000</f>
        <v>1137483</v>
      </c>
      <c r="O82" s="19">
        <f t="shared" si="127"/>
        <v>3300000.5</v>
      </c>
      <c r="P82" s="30">
        <f t="shared" si="128"/>
        <v>99999.5</v>
      </c>
      <c r="Q82" s="34">
        <f t="shared" si="47"/>
        <v>0.9705883823529412</v>
      </c>
      <c r="R82" s="15"/>
      <c r="S82" s="10" t="s">
        <v>60</v>
      </c>
    </row>
    <row r="83" spans="1:19" ht="18.75" hidden="1" x14ac:dyDescent="0.25">
      <c r="A83" s="11" t="str">
        <f t="shared" si="40"/>
        <v>b</v>
      </c>
      <c r="B83" s="3" t="s">
        <v>2</v>
      </c>
      <c r="C83" s="5" t="s">
        <v>10</v>
      </c>
      <c r="D83" s="19"/>
      <c r="E83" s="19"/>
      <c r="F83" s="19">
        <v>0</v>
      </c>
      <c r="G83" s="19"/>
      <c r="H83" s="19"/>
      <c r="I83" s="19">
        <f t="shared" si="42"/>
        <v>0</v>
      </c>
      <c r="J83" s="30">
        <f t="shared" si="43"/>
        <v>0</v>
      </c>
      <c r="K83" s="31" t="e">
        <f t="shared" si="44"/>
        <v>#DIV/0!</v>
      </c>
      <c r="L83" s="21">
        <v>0</v>
      </c>
      <c r="M83" s="21">
        <v>0</v>
      </c>
      <c r="N83" s="19"/>
      <c r="O83" s="19">
        <f t="shared" si="127"/>
        <v>0</v>
      </c>
      <c r="P83" s="30">
        <f t="shared" si="128"/>
        <v>0</v>
      </c>
      <c r="Q83" s="34" t="e">
        <f t="shared" si="47"/>
        <v>#DIV/0!</v>
      </c>
      <c r="R83" s="15"/>
      <c r="S83" s="10" t="s">
        <v>60</v>
      </c>
    </row>
    <row r="84" spans="1:19" ht="18.75" hidden="1" x14ac:dyDescent="0.25">
      <c r="A84" s="11" t="str">
        <f t="shared" si="40"/>
        <v>b</v>
      </c>
      <c r="B84" s="3" t="s">
        <v>2</v>
      </c>
      <c r="C84" s="2" t="s">
        <v>11</v>
      </c>
      <c r="D84" s="18"/>
      <c r="E84" s="18"/>
      <c r="F84" s="18">
        <v>0</v>
      </c>
      <c r="G84" s="18"/>
      <c r="H84" s="18"/>
      <c r="I84" s="19">
        <f t="shared" si="42"/>
        <v>0</v>
      </c>
      <c r="J84" s="30">
        <f t="shared" si="43"/>
        <v>0</v>
      </c>
      <c r="K84" s="31" t="e">
        <f t="shared" si="44"/>
        <v>#DIV/0!</v>
      </c>
      <c r="L84" s="18">
        <v>0</v>
      </c>
      <c r="M84" s="18">
        <v>0</v>
      </c>
      <c r="N84" s="18"/>
      <c r="O84" s="18">
        <f t="shared" si="127"/>
        <v>0</v>
      </c>
      <c r="P84" s="32">
        <f t="shared" si="128"/>
        <v>0</v>
      </c>
      <c r="Q84" s="33" t="e">
        <f t="shared" si="47"/>
        <v>#DIV/0!</v>
      </c>
      <c r="R84" s="14"/>
      <c r="S84" s="10" t="s">
        <v>60</v>
      </c>
    </row>
    <row r="85" spans="1:19" ht="18.75" hidden="1" x14ac:dyDescent="0.25">
      <c r="A85" s="11" t="str">
        <f t="shared" si="40"/>
        <v>b</v>
      </c>
      <c r="B85" s="3" t="s">
        <v>2</v>
      </c>
      <c r="C85" s="2" t="s">
        <v>12</v>
      </c>
      <c r="D85" s="18"/>
      <c r="E85" s="18"/>
      <c r="F85" s="18">
        <v>0</v>
      </c>
      <c r="G85" s="18"/>
      <c r="H85" s="18"/>
      <c r="I85" s="19">
        <f t="shared" si="42"/>
        <v>0</v>
      </c>
      <c r="J85" s="30">
        <f t="shared" si="43"/>
        <v>0</v>
      </c>
      <c r="K85" s="31" t="e">
        <f t="shared" si="44"/>
        <v>#DIV/0!</v>
      </c>
      <c r="L85" s="18">
        <v>0</v>
      </c>
      <c r="M85" s="18">
        <v>0</v>
      </c>
      <c r="N85" s="18"/>
      <c r="O85" s="18">
        <f t="shared" si="127"/>
        <v>0</v>
      </c>
      <c r="P85" s="32">
        <f t="shared" si="128"/>
        <v>0</v>
      </c>
      <c r="Q85" s="33" t="e">
        <f t="shared" si="47"/>
        <v>#DIV/0!</v>
      </c>
      <c r="R85" s="14"/>
      <c r="S85" s="10" t="s">
        <v>60</v>
      </c>
    </row>
    <row r="86" spans="1:19" ht="18.75" hidden="1" x14ac:dyDescent="0.25">
      <c r="A86" s="11" t="str">
        <f t="shared" si="40"/>
        <v>b</v>
      </c>
      <c r="B86" s="3" t="s">
        <v>2</v>
      </c>
      <c r="C86" s="2" t="s">
        <v>13</v>
      </c>
      <c r="D86" s="18"/>
      <c r="E86" s="18"/>
      <c r="F86" s="18">
        <v>0</v>
      </c>
      <c r="G86" s="18"/>
      <c r="H86" s="18"/>
      <c r="I86" s="19">
        <f t="shared" si="42"/>
        <v>0</v>
      </c>
      <c r="J86" s="30">
        <f t="shared" si="43"/>
        <v>0</v>
      </c>
      <c r="K86" s="31" t="e">
        <f t="shared" si="44"/>
        <v>#DIV/0!</v>
      </c>
      <c r="L86" s="18">
        <v>0</v>
      </c>
      <c r="M86" s="18">
        <v>0</v>
      </c>
      <c r="N86" s="18"/>
      <c r="O86" s="18">
        <f t="shared" si="127"/>
        <v>0</v>
      </c>
      <c r="P86" s="32">
        <f t="shared" si="128"/>
        <v>0</v>
      </c>
      <c r="Q86" s="33" t="e">
        <f t="shared" si="47"/>
        <v>#DIV/0!</v>
      </c>
      <c r="R86" s="14"/>
      <c r="S86" s="10" t="s">
        <v>60</v>
      </c>
    </row>
    <row r="87" spans="1:19" ht="36" x14ac:dyDescent="0.25">
      <c r="A87" s="11" t="str">
        <f t="shared" si="40"/>
        <v>a</v>
      </c>
      <c r="B87" s="16" t="s">
        <v>68</v>
      </c>
      <c r="C87" s="17" t="s">
        <v>21</v>
      </c>
      <c r="D87" s="19"/>
      <c r="E87" s="19"/>
      <c r="F87" s="19">
        <f t="shared" ref="F87" si="129">F88+F96+F97+F98</f>
        <v>28450</v>
      </c>
      <c r="G87" s="19">
        <f t="shared" ref="G87:H87" si="130">G88+G96+G97+G98</f>
        <v>16127</v>
      </c>
      <c r="H87" s="19">
        <f t="shared" si="130"/>
        <v>7000</v>
      </c>
      <c r="I87" s="19">
        <f t="shared" si="42"/>
        <v>23127</v>
      </c>
      <c r="J87" s="30">
        <f t="shared" si="43"/>
        <v>5323</v>
      </c>
      <c r="K87" s="31">
        <f t="shared" si="44"/>
        <v>0.81289982425307561</v>
      </c>
      <c r="L87" s="20">
        <f t="shared" ref="L87:M87" si="131">L88+L96+L97+L98</f>
        <v>40000</v>
      </c>
      <c r="M87" s="20">
        <f t="shared" si="131"/>
        <v>40000</v>
      </c>
      <c r="N87" s="19">
        <f t="shared" ref="N87" si="132">N88+N96+N97+N98</f>
        <v>14332</v>
      </c>
      <c r="O87" s="19">
        <f t="shared" ref="O87" si="133">O88+O96+O97+O98</f>
        <v>37459</v>
      </c>
      <c r="P87" s="30">
        <f t="shared" ref="P87" si="134">P88+P96+P97+P98</f>
        <v>2541</v>
      </c>
      <c r="Q87" s="34">
        <f t="shared" si="47"/>
        <v>0.93647499999999995</v>
      </c>
      <c r="R87" s="15"/>
      <c r="S87" s="10" t="s">
        <v>60</v>
      </c>
    </row>
    <row r="88" spans="1:19" ht="18.75" x14ac:dyDescent="0.25">
      <c r="A88" s="11" t="str">
        <f t="shared" si="40"/>
        <v>a</v>
      </c>
      <c r="B88" s="1" t="s">
        <v>2</v>
      </c>
      <c r="C88" s="2" t="s">
        <v>3</v>
      </c>
      <c r="D88" s="18"/>
      <c r="E88" s="18"/>
      <c r="F88" s="18">
        <f t="shared" ref="F88" si="135">F89+F90+F91+F92+F93+F94+F95</f>
        <v>28450</v>
      </c>
      <c r="G88" s="18">
        <f t="shared" ref="G88:H88" si="136">G89+G90+G91+G92+G93+G94+G95</f>
        <v>16127</v>
      </c>
      <c r="H88" s="18">
        <f t="shared" si="136"/>
        <v>7000</v>
      </c>
      <c r="I88" s="19">
        <f t="shared" si="42"/>
        <v>23127</v>
      </c>
      <c r="J88" s="30">
        <f t="shared" si="43"/>
        <v>5323</v>
      </c>
      <c r="K88" s="31">
        <f t="shared" si="44"/>
        <v>0.81289982425307561</v>
      </c>
      <c r="L88" s="18">
        <f t="shared" ref="L88:M88" si="137">L89+L90+L91+L92+L93+L94+L95</f>
        <v>40000</v>
      </c>
      <c r="M88" s="18">
        <f t="shared" si="137"/>
        <v>40000</v>
      </c>
      <c r="N88" s="18">
        <f t="shared" ref="N88:P88" si="138">N89+N90+N91+N92+N93+N94+N95</f>
        <v>14332</v>
      </c>
      <c r="O88" s="18">
        <f t="shared" si="138"/>
        <v>37459</v>
      </c>
      <c r="P88" s="32">
        <f t="shared" si="138"/>
        <v>2541</v>
      </c>
      <c r="Q88" s="33">
        <f t="shared" si="47"/>
        <v>0.93647499999999995</v>
      </c>
      <c r="R88" s="14"/>
      <c r="S88" s="10" t="s">
        <v>60</v>
      </c>
    </row>
    <row r="89" spans="1:19" ht="18.75" hidden="1" x14ac:dyDescent="0.25">
      <c r="A89" s="11" t="str">
        <f t="shared" si="40"/>
        <v>b</v>
      </c>
      <c r="B89" s="3" t="s">
        <v>2</v>
      </c>
      <c r="C89" s="4" t="s">
        <v>4</v>
      </c>
      <c r="D89" s="19"/>
      <c r="E89" s="19"/>
      <c r="F89" s="19">
        <v>0</v>
      </c>
      <c r="G89" s="19"/>
      <c r="H89" s="19"/>
      <c r="I89" s="19">
        <f t="shared" si="42"/>
        <v>0</v>
      </c>
      <c r="J89" s="30">
        <f t="shared" si="43"/>
        <v>0</v>
      </c>
      <c r="K89" s="31" t="e">
        <f t="shared" si="44"/>
        <v>#DIV/0!</v>
      </c>
      <c r="L89" s="21">
        <v>0</v>
      </c>
      <c r="M89" s="21">
        <v>0</v>
      </c>
      <c r="N89" s="19"/>
      <c r="O89" s="19">
        <f t="shared" ref="O89:O98" si="139">I89+N89</f>
        <v>0</v>
      </c>
      <c r="P89" s="30">
        <f t="shared" ref="P89:P98" si="140">M89-O89</f>
        <v>0</v>
      </c>
      <c r="Q89" s="34" t="e">
        <f t="shared" si="47"/>
        <v>#DIV/0!</v>
      </c>
      <c r="R89" s="15"/>
      <c r="S89" s="10" t="s">
        <v>60</v>
      </c>
    </row>
    <row r="90" spans="1:19" ht="18.75" hidden="1" x14ac:dyDescent="0.25">
      <c r="A90" s="11" t="str">
        <f t="shared" si="40"/>
        <v>b</v>
      </c>
      <c r="B90" s="3" t="s">
        <v>2</v>
      </c>
      <c r="C90" s="4" t="s">
        <v>5</v>
      </c>
      <c r="D90" s="19"/>
      <c r="E90" s="19"/>
      <c r="F90" s="19">
        <v>0</v>
      </c>
      <c r="G90" s="19"/>
      <c r="H90" s="19"/>
      <c r="I90" s="19">
        <f t="shared" si="42"/>
        <v>0</v>
      </c>
      <c r="J90" s="30">
        <f t="shared" si="43"/>
        <v>0</v>
      </c>
      <c r="K90" s="31" t="e">
        <f t="shared" si="44"/>
        <v>#DIV/0!</v>
      </c>
      <c r="L90" s="21">
        <v>0</v>
      </c>
      <c r="M90" s="21">
        <v>0</v>
      </c>
      <c r="N90" s="19"/>
      <c r="O90" s="19">
        <f t="shared" si="139"/>
        <v>0</v>
      </c>
      <c r="P90" s="30">
        <f t="shared" si="140"/>
        <v>0</v>
      </c>
      <c r="Q90" s="34" t="e">
        <f t="shared" si="47"/>
        <v>#DIV/0!</v>
      </c>
      <c r="R90" s="15"/>
      <c r="S90" s="10" t="s">
        <v>60</v>
      </c>
    </row>
    <row r="91" spans="1:19" ht="18.75" hidden="1" x14ac:dyDescent="0.25">
      <c r="A91" s="11" t="str">
        <f t="shared" si="40"/>
        <v>b</v>
      </c>
      <c r="B91" s="3" t="s">
        <v>2</v>
      </c>
      <c r="C91" s="4" t="s">
        <v>6</v>
      </c>
      <c r="D91" s="19"/>
      <c r="E91" s="19"/>
      <c r="F91" s="19">
        <v>0</v>
      </c>
      <c r="G91" s="19"/>
      <c r="H91" s="19"/>
      <c r="I91" s="19">
        <f t="shared" si="42"/>
        <v>0</v>
      </c>
      <c r="J91" s="30">
        <f t="shared" si="43"/>
        <v>0</v>
      </c>
      <c r="K91" s="31" t="e">
        <f t="shared" si="44"/>
        <v>#DIV/0!</v>
      </c>
      <c r="L91" s="21">
        <v>0</v>
      </c>
      <c r="M91" s="21">
        <v>0</v>
      </c>
      <c r="N91" s="19"/>
      <c r="O91" s="19">
        <f t="shared" si="139"/>
        <v>0</v>
      </c>
      <c r="P91" s="30">
        <f t="shared" si="140"/>
        <v>0</v>
      </c>
      <c r="Q91" s="34" t="e">
        <f t="shared" si="47"/>
        <v>#DIV/0!</v>
      </c>
      <c r="R91" s="15"/>
      <c r="S91" s="10" t="s">
        <v>60</v>
      </c>
    </row>
    <row r="92" spans="1:19" ht="18.75" hidden="1" x14ac:dyDescent="0.25">
      <c r="A92" s="11" t="str">
        <f t="shared" ref="A92:A155" si="141">IF((F92+G92+D92+I92+L92+M92+N92+O92)&gt;0,"a","b")</f>
        <v>b</v>
      </c>
      <c r="B92" s="3" t="s">
        <v>2</v>
      </c>
      <c r="C92" s="5" t="s">
        <v>7</v>
      </c>
      <c r="D92" s="19"/>
      <c r="E92" s="19"/>
      <c r="F92" s="19">
        <v>0</v>
      </c>
      <c r="G92" s="19"/>
      <c r="H92" s="19"/>
      <c r="I92" s="19">
        <f t="shared" ref="I92:I155" si="142">G92+H92</f>
        <v>0</v>
      </c>
      <c r="J92" s="30">
        <f t="shared" ref="J92:J155" si="143">F92-I92</f>
        <v>0</v>
      </c>
      <c r="K92" s="31" t="e">
        <f t="shared" ref="K92:K155" si="144">I92/F92</f>
        <v>#DIV/0!</v>
      </c>
      <c r="L92" s="21">
        <v>0</v>
      </c>
      <c r="M92" s="21">
        <v>0</v>
      </c>
      <c r="N92" s="19"/>
      <c r="O92" s="19">
        <f t="shared" si="139"/>
        <v>0</v>
      </c>
      <c r="P92" s="30">
        <f t="shared" si="140"/>
        <v>0</v>
      </c>
      <c r="Q92" s="34" t="e">
        <f t="shared" ref="Q92:Q155" si="145">O92/M92</f>
        <v>#DIV/0!</v>
      </c>
      <c r="R92" s="15"/>
      <c r="S92" s="10" t="s">
        <v>60</v>
      </c>
    </row>
    <row r="93" spans="1:19" ht="18.75" hidden="1" x14ac:dyDescent="0.25">
      <c r="A93" s="11" t="str">
        <f t="shared" si="141"/>
        <v>b</v>
      </c>
      <c r="B93" s="3" t="s">
        <v>2</v>
      </c>
      <c r="C93" s="5" t="s">
        <v>8</v>
      </c>
      <c r="D93" s="19"/>
      <c r="E93" s="19"/>
      <c r="F93" s="19">
        <v>0</v>
      </c>
      <c r="G93" s="19"/>
      <c r="H93" s="19"/>
      <c r="I93" s="19">
        <f t="shared" si="142"/>
        <v>0</v>
      </c>
      <c r="J93" s="30">
        <f t="shared" si="143"/>
        <v>0</v>
      </c>
      <c r="K93" s="31" t="e">
        <f t="shared" si="144"/>
        <v>#DIV/0!</v>
      </c>
      <c r="L93" s="21">
        <v>0</v>
      </c>
      <c r="M93" s="21">
        <v>0</v>
      </c>
      <c r="N93" s="19"/>
      <c r="O93" s="19">
        <f t="shared" si="139"/>
        <v>0</v>
      </c>
      <c r="P93" s="30">
        <f t="shared" si="140"/>
        <v>0</v>
      </c>
      <c r="Q93" s="34" t="e">
        <f t="shared" si="145"/>
        <v>#DIV/0!</v>
      </c>
      <c r="R93" s="15"/>
      <c r="S93" s="10" t="s">
        <v>60</v>
      </c>
    </row>
    <row r="94" spans="1:19" ht="18.75" x14ac:dyDescent="0.25">
      <c r="A94" s="11" t="str">
        <f t="shared" si="141"/>
        <v>a</v>
      </c>
      <c r="B94" s="3" t="s">
        <v>2</v>
      </c>
      <c r="C94" s="5" t="s">
        <v>9</v>
      </c>
      <c r="D94" s="19"/>
      <c r="E94" s="19"/>
      <c r="F94" s="19">
        <v>28450</v>
      </c>
      <c r="G94" s="19">
        <v>16127</v>
      </c>
      <c r="H94" s="19">
        <v>7000</v>
      </c>
      <c r="I94" s="19">
        <f t="shared" si="142"/>
        <v>23127</v>
      </c>
      <c r="J94" s="30">
        <f t="shared" si="143"/>
        <v>5323</v>
      </c>
      <c r="K94" s="31">
        <f t="shared" si="144"/>
        <v>0.81289982425307561</v>
      </c>
      <c r="L94" s="21">
        <v>40000</v>
      </c>
      <c r="M94" s="21">
        <v>40000</v>
      </c>
      <c r="N94" s="19">
        <v>14332</v>
      </c>
      <c r="O94" s="19">
        <f t="shared" si="139"/>
        <v>37459</v>
      </c>
      <c r="P94" s="30">
        <f t="shared" si="140"/>
        <v>2541</v>
      </c>
      <c r="Q94" s="34">
        <f t="shared" si="145"/>
        <v>0.93647499999999995</v>
      </c>
      <c r="R94" s="15"/>
      <c r="S94" s="10" t="s">
        <v>60</v>
      </c>
    </row>
    <row r="95" spans="1:19" ht="18.75" hidden="1" x14ac:dyDescent="0.25">
      <c r="A95" s="11" t="str">
        <f t="shared" si="141"/>
        <v>b</v>
      </c>
      <c r="B95" s="3" t="s">
        <v>2</v>
      </c>
      <c r="C95" s="5" t="s">
        <v>10</v>
      </c>
      <c r="D95" s="19"/>
      <c r="E95" s="19"/>
      <c r="F95" s="19">
        <v>0</v>
      </c>
      <c r="G95" s="19"/>
      <c r="H95" s="19"/>
      <c r="I95" s="19">
        <f t="shared" si="142"/>
        <v>0</v>
      </c>
      <c r="J95" s="30">
        <f t="shared" si="143"/>
        <v>0</v>
      </c>
      <c r="K95" s="31" t="e">
        <f t="shared" si="144"/>
        <v>#DIV/0!</v>
      </c>
      <c r="L95" s="21">
        <v>0</v>
      </c>
      <c r="M95" s="21">
        <v>0</v>
      </c>
      <c r="N95" s="19"/>
      <c r="O95" s="19">
        <f t="shared" si="139"/>
        <v>0</v>
      </c>
      <c r="P95" s="30">
        <f t="shared" si="140"/>
        <v>0</v>
      </c>
      <c r="Q95" s="34" t="e">
        <f t="shared" si="145"/>
        <v>#DIV/0!</v>
      </c>
      <c r="R95" s="15"/>
      <c r="S95" s="10" t="s">
        <v>60</v>
      </c>
    </row>
    <row r="96" spans="1:19" ht="18.75" hidden="1" x14ac:dyDescent="0.25">
      <c r="A96" s="11" t="str">
        <f t="shared" si="141"/>
        <v>b</v>
      </c>
      <c r="B96" s="3" t="s">
        <v>2</v>
      </c>
      <c r="C96" s="2" t="s">
        <v>11</v>
      </c>
      <c r="D96" s="18"/>
      <c r="E96" s="18"/>
      <c r="F96" s="18">
        <v>0</v>
      </c>
      <c r="G96" s="18"/>
      <c r="H96" s="18"/>
      <c r="I96" s="19">
        <f t="shared" si="142"/>
        <v>0</v>
      </c>
      <c r="J96" s="30">
        <f t="shared" si="143"/>
        <v>0</v>
      </c>
      <c r="K96" s="31" t="e">
        <f t="shared" si="144"/>
        <v>#DIV/0!</v>
      </c>
      <c r="L96" s="18">
        <v>0</v>
      </c>
      <c r="M96" s="18">
        <v>0</v>
      </c>
      <c r="N96" s="18"/>
      <c r="O96" s="18">
        <f t="shared" si="139"/>
        <v>0</v>
      </c>
      <c r="P96" s="32">
        <f t="shared" si="140"/>
        <v>0</v>
      </c>
      <c r="Q96" s="33" t="e">
        <f t="shared" si="145"/>
        <v>#DIV/0!</v>
      </c>
      <c r="R96" s="14"/>
      <c r="S96" s="10" t="s">
        <v>60</v>
      </c>
    </row>
    <row r="97" spans="1:19" ht="18.75" hidden="1" x14ac:dyDescent="0.25">
      <c r="A97" s="11" t="str">
        <f t="shared" si="141"/>
        <v>b</v>
      </c>
      <c r="B97" s="3" t="s">
        <v>2</v>
      </c>
      <c r="C97" s="2" t="s">
        <v>12</v>
      </c>
      <c r="D97" s="18"/>
      <c r="E97" s="18"/>
      <c r="F97" s="18">
        <v>0</v>
      </c>
      <c r="G97" s="18"/>
      <c r="H97" s="18"/>
      <c r="I97" s="19">
        <f t="shared" si="142"/>
        <v>0</v>
      </c>
      <c r="J97" s="30">
        <f t="shared" si="143"/>
        <v>0</v>
      </c>
      <c r="K97" s="31" t="e">
        <f t="shared" si="144"/>
        <v>#DIV/0!</v>
      </c>
      <c r="L97" s="18">
        <v>0</v>
      </c>
      <c r="M97" s="18">
        <v>0</v>
      </c>
      <c r="N97" s="18"/>
      <c r="O97" s="18">
        <f t="shared" si="139"/>
        <v>0</v>
      </c>
      <c r="P97" s="32">
        <f t="shared" si="140"/>
        <v>0</v>
      </c>
      <c r="Q97" s="33" t="e">
        <f t="shared" si="145"/>
        <v>#DIV/0!</v>
      </c>
      <c r="R97" s="14"/>
      <c r="S97" s="10" t="s">
        <v>60</v>
      </c>
    </row>
    <row r="98" spans="1:19" ht="18.75" hidden="1" x14ac:dyDescent="0.25">
      <c r="A98" s="11" t="str">
        <f t="shared" si="141"/>
        <v>b</v>
      </c>
      <c r="B98" s="3" t="s">
        <v>2</v>
      </c>
      <c r="C98" s="2" t="s">
        <v>13</v>
      </c>
      <c r="D98" s="18"/>
      <c r="E98" s="18"/>
      <c r="F98" s="18">
        <v>0</v>
      </c>
      <c r="G98" s="18"/>
      <c r="H98" s="18"/>
      <c r="I98" s="19">
        <f t="shared" si="142"/>
        <v>0</v>
      </c>
      <c r="J98" s="30">
        <f t="shared" si="143"/>
        <v>0</v>
      </c>
      <c r="K98" s="31" t="e">
        <f t="shared" si="144"/>
        <v>#DIV/0!</v>
      </c>
      <c r="L98" s="18">
        <v>0</v>
      </c>
      <c r="M98" s="18">
        <v>0</v>
      </c>
      <c r="N98" s="18"/>
      <c r="O98" s="18">
        <f t="shared" si="139"/>
        <v>0</v>
      </c>
      <c r="P98" s="32">
        <f t="shared" si="140"/>
        <v>0</v>
      </c>
      <c r="Q98" s="33" t="e">
        <f t="shared" si="145"/>
        <v>#DIV/0!</v>
      </c>
      <c r="R98" s="14"/>
      <c r="S98" s="10" t="s">
        <v>60</v>
      </c>
    </row>
    <row r="99" spans="1:19" ht="36" x14ac:dyDescent="0.25">
      <c r="A99" s="11" t="str">
        <f t="shared" si="141"/>
        <v>a</v>
      </c>
      <c r="B99" s="16" t="s">
        <v>69</v>
      </c>
      <c r="C99" s="17" t="s">
        <v>22</v>
      </c>
      <c r="D99" s="19"/>
      <c r="E99" s="19"/>
      <c r="F99" s="19">
        <f t="shared" ref="F99" si="146">F100+F108+F109+F110</f>
        <v>4088450</v>
      </c>
      <c r="G99" s="19">
        <f>G100+G108+G109+G110</f>
        <v>3052523.5</v>
      </c>
      <c r="H99" s="19">
        <f t="shared" ref="H99" si="147">H100+H108+H109+H110</f>
        <v>0</v>
      </c>
      <c r="I99" s="19">
        <f t="shared" si="142"/>
        <v>3052523.5</v>
      </c>
      <c r="J99" s="30">
        <f t="shared" si="143"/>
        <v>1035926.5</v>
      </c>
      <c r="K99" s="31">
        <f t="shared" si="144"/>
        <v>0.74662121341828813</v>
      </c>
      <c r="L99" s="20">
        <f t="shared" ref="L99:M99" si="148">L100+L108+L109+L110</f>
        <v>6500000</v>
      </c>
      <c r="M99" s="20">
        <f t="shared" si="148"/>
        <v>6258300</v>
      </c>
      <c r="N99" s="19">
        <f t="shared" ref="N99" si="149">N100+N108+N109+N110</f>
        <v>1500000</v>
      </c>
      <c r="O99" s="19">
        <f t="shared" ref="O99" si="150">O100+O108+O109+O110</f>
        <v>4552523.5</v>
      </c>
      <c r="P99" s="30">
        <f t="shared" ref="P99" si="151">P100+P108+P109+P110</f>
        <v>1705776.5</v>
      </c>
      <c r="Q99" s="34">
        <f t="shared" si="145"/>
        <v>0.72743772270424878</v>
      </c>
      <c r="R99" s="15"/>
      <c r="S99" s="10" t="s">
        <v>60</v>
      </c>
    </row>
    <row r="100" spans="1:19" ht="18.75" x14ac:dyDescent="0.25">
      <c r="A100" s="11" t="str">
        <f t="shared" si="141"/>
        <v>a</v>
      </c>
      <c r="B100" s="1" t="s">
        <v>2</v>
      </c>
      <c r="C100" s="2" t="s">
        <v>3</v>
      </c>
      <c r="D100" s="18"/>
      <c r="E100" s="18"/>
      <c r="F100" s="18">
        <f t="shared" ref="F100" si="152">F101+F102+F103+F104+F105+F106+F107</f>
        <v>4088450</v>
      </c>
      <c r="G100" s="18">
        <f t="shared" ref="G100:H100" si="153">G101+G102+G103+G104+G105+G106+G107</f>
        <v>3052523.5</v>
      </c>
      <c r="H100" s="18">
        <f t="shared" si="153"/>
        <v>0</v>
      </c>
      <c r="I100" s="19">
        <f t="shared" si="142"/>
        <v>3052523.5</v>
      </c>
      <c r="J100" s="30">
        <f t="shared" si="143"/>
        <v>1035926.5</v>
      </c>
      <c r="K100" s="31">
        <f t="shared" si="144"/>
        <v>0.74662121341828813</v>
      </c>
      <c r="L100" s="18">
        <f t="shared" ref="L100:M100" si="154">L101+L102+L103+L104+L105+L106+L107</f>
        <v>6500000</v>
      </c>
      <c r="M100" s="18">
        <f t="shared" si="154"/>
        <v>6258300</v>
      </c>
      <c r="N100" s="18">
        <f t="shared" ref="N100:P100" si="155">N101+N102+N103+N104+N105+N106+N107</f>
        <v>1500000</v>
      </c>
      <c r="O100" s="18">
        <f t="shared" si="155"/>
        <v>4552523.5</v>
      </c>
      <c r="P100" s="32">
        <f t="shared" si="155"/>
        <v>1705776.5</v>
      </c>
      <c r="Q100" s="33">
        <f t="shared" si="145"/>
        <v>0.72743772270424878</v>
      </c>
      <c r="R100" s="14"/>
      <c r="S100" s="10" t="s">
        <v>60</v>
      </c>
    </row>
    <row r="101" spans="1:19" ht="18.75" hidden="1" x14ac:dyDescent="0.25">
      <c r="A101" s="11" t="str">
        <f t="shared" si="141"/>
        <v>b</v>
      </c>
      <c r="B101" s="3" t="s">
        <v>2</v>
      </c>
      <c r="C101" s="4" t="s">
        <v>4</v>
      </c>
      <c r="D101" s="19"/>
      <c r="E101" s="19"/>
      <c r="F101" s="19">
        <v>0</v>
      </c>
      <c r="G101" s="19"/>
      <c r="H101" s="19"/>
      <c r="I101" s="19">
        <f t="shared" si="142"/>
        <v>0</v>
      </c>
      <c r="J101" s="30">
        <f t="shared" si="143"/>
        <v>0</v>
      </c>
      <c r="K101" s="31" t="e">
        <f t="shared" si="144"/>
        <v>#DIV/0!</v>
      </c>
      <c r="L101" s="21">
        <v>0</v>
      </c>
      <c r="M101" s="21">
        <v>0</v>
      </c>
      <c r="N101" s="19"/>
      <c r="O101" s="19">
        <f t="shared" ref="O101:O110" si="156">I101+N101</f>
        <v>0</v>
      </c>
      <c r="P101" s="30">
        <f t="shared" ref="P101:P110" si="157">M101-O101</f>
        <v>0</v>
      </c>
      <c r="Q101" s="34" t="e">
        <f t="shared" si="145"/>
        <v>#DIV/0!</v>
      </c>
      <c r="R101" s="15"/>
      <c r="S101" s="10" t="s">
        <v>60</v>
      </c>
    </row>
    <row r="102" spans="1:19" ht="18.75" hidden="1" x14ac:dyDescent="0.25">
      <c r="A102" s="11" t="str">
        <f t="shared" si="141"/>
        <v>b</v>
      </c>
      <c r="B102" s="3" t="s">
        <v>2</v>
      </c>
      <c r="C102" s="4" t="s">
        <v>5</v>
      </c>
      <c r="D102" s="19"/>
      <c r="E102" s="19"/>
      <c r="F102" s="19">
        <v>0</v>
      </c>
      <c r="G102" s="19"/>
      <c r="H102" s="19"/>
      <c r="I102" s="19">
        <f t="shared" si="142"/>
        <v>0</v>
      </c>
      <c r="J102" s="30">
        <f t="shared" si="143"/>
        <v>0</v>
      </c>
      <c r="K102" s="31" t="e">
        <f t="shared" si="144"/>
        <v>#DIV/0!</v>
      </c>
      <c r="L102" s="21">
        <v>0</v>
      </c>
      <c r="M102" s="21">
        <v>0</v>
      </c>
      <c r="N102" s="19"/>
      <c r="O102" s="19">
        <f t="shared" si="156"/>
        <v>0</v>
      </c>
      <c r="P102" s="30">
        <f t="shared" si="157"/>
        <v>0</v>
      </c>
      <c r="Q102" s="34" t="e">
        <f t="shared" si="145"/>
        <v>#DIV/0!</v>
      </c>
      <c r="R102" s="15"/>
      <c r="S102" s="10" t="s">
        <v>60</v>
      </c>
    </row>
    <row r="103" spans="1:19" ht="18.75" hidden="1" x14ac:dyDescent="0.25">
      <c r="A103" s="11" t="str">
        <f t="shared" si="141"/>
        <v>b</v>
      </c>
      <c r="B103" s="3" t="s">
        <v>2</v>
      </c>
      <c r="C103" s="4" t="s">
        <v>6</v>
      </c>
      <c r="D103" s="19"/>
      <c r="E103" s="19"/>
      <c r="F103" s="19">
        <v>0</v>
      </c>
      <c r="G103" s="19"/>
      <c r="H103" s="19"/>
      <c r="I103" s="19">
        <f t="shared" si="142"/>
        <v>0</v>
      </c>
      <c r="J103" s="30">
        <f t="shared" si="143"/>
        <v>0</v>
      </c>
      <c r="K103" s="31" t="e">
        <f t="shared" si="144"/>
        <v>#DIV/0!</v>
      </c>
      <c r="L103" s="21">
        <v>0</v>
      </c>
      <c r="M103" s="21">
        <v>0</v>
      </c>
      <c r="N103" s="19"/>
      <c r="O103" s="19">
        <f t="shared" si="156"/>
        <v>0</v>
      </c>
      <c r="P103" s="30">
        <f t="shared" si="157"/>
        <v>0</v>
      </c>
      <c r="Q103" s="34" t="e">
        <f t="shared" si="145"/>
        <v>#DIV/0!</v>
      </c>
      <c r="R103" s="15"/>
      <c r="S103" s="10" t="s">
        <v>60</v>
      </c>
    </row>
    <row r="104" spans="1:19" ht="18.75" hidden="1" x14ac:dyDescent="0.25">
      <c r="A104" s="11" t="str">
        <f t="shared" si="141"/>
        <v>b</v>
      </c>
      <c r="B104" s="3" t="s">
        <v>2</v>
      </c>
      <c r="C104" s="5" t="s">
        <v>7</v>
      </c>
      <c r="D104" s="19"/>
      <c r="E104" s="19"/>
      <c r="F104" s="19">
        <v>0</v>
      </c>
      <c r="G104" s="19"/>
      <c r="H104" s="19"/>
      <c r="I104" s="19">
        <f t="shared" si="142"/>
        <v>0</v>
      </c>
      <c r="J104" s="30">
        <f t="shared" si="143"/>
        <v>0</v>
      </c>
      <c r="K104" s="31" t="e">
        <f t="shared" si="144"/>
        <v>#DIV/0!</v>
      </c>
      <c r="L104" s="21">
        <v>0</v>
      </c>
      <c r="M104" s="21">
        <v>0</v>
      </c>
      <c r="N104" s="19"/>
      <c r="O104" s="19">
        <f t="shared" si="156"/>
        <v>0</v>
      </c>
      <c r="P104" s="30">
        <f t="shared" si="157"/>
        <v>0</v>
      </c>
      <c r="Q104" s="34" t="e">
        <f t="shared" si="145"/>
        <v>#DIV/0!</v>
      </c>
      <c r="R104" s="15"/>
      <c r="S104" s="10" t="s">
        <v>60</v>
      </c>
    </row>
    <row r="105" spans="1:19" ht="18.75" hidden="1" x14ac:dyDescent="0.25">
      <c r="A105" s="11" t="str">
        <f t="shared" si="141"/>
        <v>b</v>
      </c>
      <c r="B105" s="3" t="s">
        <v>2</v>
      </c>
      <c r="C105" s="5" t="s">
        <v>8</v>
      </c>
      <c r="D105" s="19"/>
      <c r="E105" s="19"/>
      <c r="F105" s="19">
        <v>0</v>
      </c>
      <c r="G105" s="19"/>
      <c r="H105" s="19"/>
      <c r="I105" s="19">
        <f t="shared" si="142"/>
        <v>0</v>
      </c>
      <c r="J105" s="30">
        <f t="shared" si="143"/>
        <v>0</v>
      </c>
      <c r="K105" s="31" t="e">
        <f t="shared" si="144"/>
        <v>#DIV/0!</v>
      </c>
      <c r="L105" s="21">
        <v>0</v>
      </c>
      <c r="M105" s="21">
        <v>0</v>
      </c>
      <c r="N105" s="19"/>
      <c r="O105" s="19">
        <f t="shared" si="156"/>
        <v>0</v>
      </c>
      <c r="P105" s="30">
        <f t="shared" si="157"/>
        <v>0</v>
      </c>
      <c r="Q105" s="34" t="e">
        <f t="shared" si="145"/>
        <v>#DIV/0!</v>
      </c>
      <c r="R105" s="15"/>
      <c r="S105" s="10" t="s">
        <v>60</v>
      </c>
    </row>
    <row r="106" spans="1:19" ht="18.75" x14ac:dyDescent="0.25">
      <c r="A106" s="11" t="str">
        <f t="shared" si="141"/>
        <v>a</v>
      </c>
      <c r="B106" s="3" t="s">
        <v>2</v>
      </c>
      <c r="C106" s="5" t="s">
        <v>9</v>
      </c>
      <c r="D106" s="19"/>
      <c r="E106" s="19"/>
      <c r="F106" s="19">
        <v>4088450</v>
      </c>
      <c r="G106" s="19">
        <v>3052523.5</v>
      </c>
      <c r="H106" s="19"/>
      <c r="I106" s="19">
        <f t="shared" si="142"/>
        <v>3052523.5</v>
      </c>
      <c r="J106" s="30">
        <f t="shared" si="143"/>
        <v>1035926.5</v>
      </c>
      <c r="K106" s="31">
        <f t="shared" si="144"/>
        <v>0.74662121341828813</v>
      </c>
      <c r="L106" s="21">
        <v>6500000</v>
      </c>
      <c r="M106" s="21">
        <v>6258300</v>
      </c>
      <c r="N106" s="19">
        <v>1500000</v>
      </c>
      <c r="O106" s="19">
        <f t="shared" si="156"/>
        <v>4552523.5</v>
      </c>
      <c r="P106" s="30">
        <f t="shared" si="157"/>
        <v>1705776.5</v>
      </c>
      <c r="Q106" s="34">
        <f t="shared" si="145"/>
        <v>0.72743772270424878</v>
      </c>
      <c r="R106" s="15"/>
      <c r="S106" s="10" t="s">
        <v>60</v>
      </c>
    </row>
    <row r="107" spans="1:19" ht="18.75" hidden="1" x14ac:dyDescent="0.25">
      <c r="A107" s="11" t="str">
        <f t="shared" si="141"/>
        <v>b</v>
      </c>
      <c r="B107" s="3" t="s">
        <v>2</v>
      </c>
      <c r="C107" s="5" t="s">
        <v>10</v>
      </c>
      <c r="D107" s="19"/>
      <c r="E107" s="19"/>
      <c r="F107" s="19">
        <v>0</v>
      </c>
      <c r="G107" s="19"/>
      <c r="H107" s="19"/>
      <c r="I107" s="19">
        <f t="shared" si="142"/>
        <v>0</v>
      </c>
      <c r="J107" s="30">
        <f t="shared" si="143"/>
        <v>0</v>
      </c>
      <c r="K107" s="31" t="e">
        <f t="shared" si="144"/>
        <v>#DIV/0!</v>
      </c>
      <c r="L107" s="21">
        <v>0</v>
      </c>
      <c r="M107" s="21">
        <v>0</v>
      </c>
      <c r="N107" s="19"/>
      <c r="O107" s="19">
        <f t="shared" si="156"/>
        <v>0</v>
      </c>
      <c r="P107" s="30">
        <f t="shared" si="157"/>
        <v>0</v>
      </c>
      <c r="Q107" s="34" t="e">
        <f t="shared" si="145"/>
        <v>#DIV/0!</v>
      </c>
      <c r="R107" s="15"/>
      <c r="S107" s="10" t="s">
        <v>60</v>
      </c>
    </row>
    <row r="108" spans="1:19" ht="18.75" hidden="1" x14ac:dyDescent="0.25">
      <c r="A108" s="11" t="str">
        <f t="shared" si="141"/>
        <v>b</v>
      </c>
      <c r="B108" s="3" t="s">
        <v>2</v>
      </c>
      <c r="C108" s="2" t="s">
        <v>11</v>
      </c>
      <c r="D108" s="18"/>
      <c r="E108" s="18"/>
      <c r="F108" s="18">
        <v>0</v>
      </c>
      <c r="G108" s="18"/>
      <c r="H108" s="18"/>
      <c r="I108" s="19">
        <f t="shared" si="142"/>
        <v>0</v>
      </c>
      <c r="J108" s="30">
        <f t="shared" si="143"/>
        <v>0</v>
      </c>
      <c r="K108" s="31" t="e">
        <f t="shared" si="144"/>
        <v>#DIV/0!</v>
      </c>
      <c r="L108" s="18">
        <v>0</v>
      </c>
      <c r="M108" s="18">
        <v>0</v>
      </c>
      <c r="N108" s="18"/>
      <c r="O108" s="18">
        <f t="shared" si="156"/>
        <v>0</v>
      </c>
      <c r="P108" s="32">
        <f t="shared" si="157"/>
        <v>0</v>
      </c>
      <c r="Q108" s="33" t="e">
        <f t="shared" si="145"/>
        <v>#DIV/0!</v>
      </c>
      <c r="R108" s="14"/>
      <c r="S108" s="10" t="s">
        <v>60</v>
      </c>
    </row>
    <row r="109" spans="1:19" ht="18.75" hidden="1" x14ac:dyDescent="0.25">
      <c r="A109" s="11" t="str">
        <f t="shared" si="141"/>
        <v>b</v>
      </c>
      <c r="B109" s="3" t="s">
        <v>2</v>
      </c>
      <c r="C109" s="2" t="s">
        <v>12</v>
      </c>
      <c r="D109" s="18"/>
      <c r="E109" s="18"/>
      <c r="F109" s="18">
        <v>0</v>
      </c>
      <c r="G109" s="18"/>
      <c r="H109" s="18"/>
      <c r="I109" s="19">
        <f t="shared" si="142"/>
        <v>0</v>
      </c>
      <c r="J109" s="30">
        <f t="shared" si="143"/>
        <v>0</v>
      </c>
      <c r="K109" s="31" t="e">
        <f t="shared" si="144"/>
        <v>#DIV/0!</v>
      </c>
      <c r="L109" s="18">
        <v>0</v>
      </c>
      <c r="M109" s="18">
        <v>0</v>
      </c>
      <c r="N109" s="18"/>
      <c r="O109" s="18">
        <f t="shared" si="156"/>
        <v>0</v>
      </c>
      <c r="P109" s="32">
        <f t="shared" si="157"/>
        <v>0</v>
      </c>
      <c r="Q109" s="33" t="e">
        <f t="shared" si="145"/>
        <v>#DIV/0!</v>
      </c>
      <c r="R109" s="14"/>
      <c r="S109" s="10" t="s">
        <v>60</v>
      </c>
    </row>
    <row r="110" spans="1:19" ht="18.75" hidden="1" x14ac:dyDescent="0.25">
      <c r="A110" s="11" t="str">
        <f t="shared" si="141"/>
        <v>b</v>
      </c>
      <c r="B110" s="3" t="s">
        <v>2</v>
      </c>
      <c r="C110" s="2" t="s">
        <v>13</v>
      </c>
      <c r="D110" s="18"/>
      <c r="E110" s="18"/>
      <c r="F110" s="18">
        <v>0</v>
      </c>
      <c r="G110" s="18"/>
      <c r="H110" s="18"/>
      <c r="I110" s="19">
        <f t="shared" si="142"/>
        <v>0</v>
      </c>
      <c r="J110" s="30">
        <f t="shared" si="143"/>
        <v>0</v>
      </c>
      <c r="K110" s="31" t="e">
        <f t="shared" si="144"/>
        <v>#DIV/0!</v>
      </c>
      <c r="L110" s="18">
        <v>0</v>
      </c>
      <c r="M110" s="18">
        <v>0</v>
      </c>
      <c r="N110" s="18"/>
      <c r="O110" s="18">
        <f t="shared" si="156"/>
        <v>0</v>
      </c>
      <c r="P110" s="32">
        <f t="shared" si="157"/>
        <v>0</v>
      </c>
      <c r="Q110" s="33" t="e">
        <f t="shared" si="145"/>
        <v>#DIV/0!</v>
      </c>
      <c r="R110" s="14"/>
      <c r="S110" s="10" t="s">
        <v>60</v>
      </c>
    </row>
    <row r="111" spans="1:19" ht="31.5" x14ac:dyDescent="0.25">
      <c r="A111" s="11" t="str">
        <f t="shared" si="141"/>
        <v>a</v>
      </c>
      <c r="B111" s="16" t="s">
        <v>70</v>
      </c>
      <c r="C111" s="17" t="s">
        <v>23</v>
      </c>
      <c r="D111" s="19"/>
      <c r="E111" s="19"/>
      <c r="F111" s="19">
        <f t="shared" ref="F111" si="158">F112+F120+F121+F122</f>
        <v>4322750</v>
      </c>
      <c r="G111" s="19">
        <f t="shared" ref="G111:H111" si="159">G112+G120+G121+G122</f>
        <v>3943074</v>
      </c>
      <c r="H111" s="19">
        <f t="shared" si="159"/>
        <v>400000</v>
      </c>
      <c r="I111" s="19">
        <f t="shared" si="142"/>
        <v>4343074</v>
      </c>
      <c r="J111" s="30">
        <f t="shared" si="143"/>
        <v>-20324</v>
      </c>
      <c r="K111" s="31">
        <f t="shared" si="144"/>
        <v>1.0047016366896073</v>
      </c>
      <c r="L111" s="20">
        <f t="shared" ref="L111:M111" si="160">L112+L120+L121+L122</f>
        <v>5500000</v>
      </c>
      <c r="M111" s="20">
        <f t="shared" si="160"/>
        <v>5278900</v>
      </c>
      <c r="N111" s="19">
        <f t="shared" ref="N111" si="161">N112+N120+N121+N122</f>
        <v>920826</v>
      </c>
      <c r="O111" s="19">
        <f t="shared" ref="O111" si="162">O112+O120+O121+O122</f>
        <v>5263900</v>
      </c>
      <c r="P111" s="30">
        <f t="shared" ref="P111" si="163">P112+P120+P121+P122</f>
        <v>15000</v>
      </c>
      <c r="Q111" s="34">
        <f t="shared" si="145"/>
        <v>0.99715849892970121</v>
      </c>
      <c r="R111" s="15"/>
      <c r="S111" s="10" t="s">
        <v>60</v>
      </c>
    </row>
    <row r="112" spans="1:19" ht="18.75" x14ac:dyDescent="0.25">
      <c r="A112" s="11" t="str">
        <f t="shared" si="141"/>
        <v>a</v>
      </c>
      <c r="B112" s="1" t="s">
        <v>2</v>
      </c>
      <c r="C112" s="2" t="s">
        <v>3</v>
      </c>
      <c r="D112" s="18"/>
      <c r="E112" s="18"/>
      <c r="F112" s="18">
        <f t="shared" ref="F112" si="164">F113+F114+F115+F116+F117+F118+F119</f>
        <v>4322750</v>
      </c>
      <c r="G112" s="18">
        <f t="shared" ref="G112:H112" si="165">G113+G114+G115+G116+G117+G118+G119</f>
        <v>3943074</v>
      </c>
      <c r="H112" s="18">
        <f t="shared" si="165"/>
        <v>400000</v>
      </c>
      <c r="I112" s="19">
        <f t="shared" si="142"/>
        <v>4343074</v>
      </c>
      <c r="J112" s="30">
        <f t="shared" si="143"/>
        <v>-20324</v>
      </c>
      <c r="K112" s="31">
        <f t="shared" si="144"/>
        <v>1.0047016366896073</v>
      </c>
      <c r="L112" s="18">
        <f t="shared" ref="L112:M112" si="166">L113+L114+L115+L116+L117+L118+L119</f>
        <v>5500000</v>
      </c>
      <c r="M112" s="18">
        <f t="shared" si="166"/>
        <v>5278900</v>
      </c>
      <c r="N112" s="18">
        <f t="shared" ref="N112:P112" si="167">N113+N114+N115+N116+N117+N118+N119</f>
        <v>920826</v>
      </c>
      <c r="O112" s="18">
        <f t="shared" si="167"/>
        <v>5263900</v>
      </c>
      <c r="P112" s="32">
        <f t="shared" si="167"/>
        <v>15000</v>
      </c>
      <c r="Q112" s="33">
        <f t="shared" si="145"/>
        <v>0.99715849892970121</v>
      </c>
      <c r="R112" s="14"/>
      <c r="S112" s="10" t="s">
        <v>60</v>
      </c>
    </row>
    <row r="113" spans="1:19" ht="18.75" hidden="1" x14ac:dyDescent="0.25">
      <c r="A113" s="11" t="str">
        <f t="shared" si="141"/>
        <v>b</v>
      </c>
      <c r="B113" s="3" t="s">
        <v>2</v>
      </c>
      <c r="C113" s="4" t="s">
        <v>4</v>
      </c>
      <c r="D113" s="19"/>
      <c r="E113" s="19"/>
      <c r="F113" s="19">
        <v>0</v>
      </c>
      <c r="G113" s="19"/>
      <c r="H113" s="19"/>
      <c r="I113" s="19">
        <f t="shared" si="142"/>
        <v>0</v>
      </c>
      <c r="J113" s="30">
        <f t="shared" si="143"/>
        <v>0</v>
      </c>
      <c r="K113" s="31" t="e">
        <f t="shared" si="144"/>
        <v>#DIV/0!</v>
      </c>
      <c r="L113" s="21">
        <v>0</v>
      </c>
      <c r="M113" s="21">
        <v>0</v>
      </c>
      <c r="N113" s="19"/>
      <c r="O113" s="19">
        <f t="shared" ref="O113:O122" si="168">I113+N113</f>
        <v>0</v>
      </c>
      <c r="P113" s="30">
        <f t="shared" ref="P113:P122" si="169">M113-O113</f>
        <v>0</v>
      </c>
      <c r="Q113" s="34" t="e">
        <f t="shared" si="145"/>
        <v>#DIV/0!</v>
      </c>
      <c r="R113" s="15"/>
      <c r="S113" s="10" t="s">
        <v>60</v>
      </c>
    </row>
    <row r="114" spans="1:19" ht="18.75" hidden="1" x14ac:dyDescent="0.25">
      <c r="A114" s="11" t="str">
        <f t="shared" si="141"/>
        <v>b</v>
      </c>
      <c r="B114" s="3" t="s">
        <v>2</v>
      </c>
      <c r="C114" s="4" t="s">
        <v>5</v>
      </c>
      <c r="D114" s="19"/>
      <c r="E114" s="19"/>
      <c r="F114" s="19">
        <v>0</v>
      </c>
      <c r="G114" s="19"/>
      <c r="H114" s="19"/>
      <c r="I114" s="19">
        <f t="shared" si="142"/>
        <v>0</v>
      </c>
      <c r="J114" s="30">
        <f t="shared" si="143"/>
        <v>0</v>
      </c>
      <c r="K114" s="31" t="e">
        <f t="shared" si="144"/>
        <v>#DIV/0!</v>
      </c>
      <c r="L114" s="21">
        <v>0</v>
      </c>
      <c r="M114" s="21">
        <v>0</v>
      </c>
      <c r="N114" s="19"/>
      <c r="O114" s="19">
        <f t="shared" si="168"/>
        <v>0</v>
      </c>
      <c r="P114" s="30">
        <f t="shared" si="169"/>
        <v>0</v>
      </c>
      <c r="Q114" s="34" t="e">
        <f t="shared" si="145"/>
        <v>#DIV/0!</v>
      </c>
      <c r="R114" s="15"/>
      <c r="S114" s="10" t="s">
        <v>60</v>
      </c>
    </row>
    <row r="115" spans="1:19" ht="18.75" hidden="1" x14ac:dyDescent="0.25">
      <c r="A115" s="11" t="str">
        <f t="shared" si="141"/>
        <v>b</v>
      </c>
      <c r="B115" s="3" t="s">
        <v>2</v>
      </c>
      <c r="C115" s="4" t="s">
        <v>6</v>
      </c>
      <c r="D115" s="19"/>
      <c r="E115" s="19"/>
      <c r="F115" s="19">
        <v>0</v>
      </c>
      <c r="G115" s="19"/>
      <c r="H115" s="19"/>
      <c r="I115" s="19">
        <f t="shared" si="142"/>
        <v>0</v>
      </c>
      <c r="J115" s="30">
        <f t="shared" si="143"/>
        <v>0</v>
      </c>
      <c r="K115" s="31" t="e">
        <f t="shared" si="144"/>
        <v>#DIV/0!</v>
      </c>
      <c r="L115" s="21">
        <v>0</v>
      </c>
      <c r="M115" s="21">
        <v>0</v>
      </c>
      <c r="N115" s="19"/>
      <c r="O115" s="19">
        <f t="shared" si="168"/>
        <v>0</v>
      </c>
      <c r="P115" s="30">
        <f t="shared" si="169"/>
        <v>0</v>
      </c>
      <c r="Q115" s="34" t="e">
        <f t="shared" si="145"/>
        <v>#DIV/0!</v>
      </c>
      <c r="R115" s="15"/>
      <c r="S115" s="10" t="s">
        <v>60</v>
      </c>
    </row>
    <row r="116" spans="1:19" ht="18.75" hidden="1" x14ac:dyDescent="0.25">
      <c r="A116" s="11" t="str">
        <f t="shared" si="141"/>
        <v>b</v>
      </c>
      <c r="B116" s="3" t="s">
        <v>2</v>
      </c>
      <c r="C116" s="5" t="s">
        <v>7</v>
      </c>
      <c r="D116" s="19"/>
      <c r="E116" s="19"/>
      <c r="F116" s="19">
        <v>0</v>
      </c>
      <c r="G116" s="19"/>
      <c r="H116" s="19"/>
      <c r="I116" s="19">
        <f t="shared" si="142"/>
        <v>0</v>
      </c>
      <c r="J116" s="30">
        <f t="shared" si="143"/>
        <v>0</v>
      </c>
      <c r="K116" s="31" t="e">
        <f t="shared" si="144"/>
        <v>#DIV/0!</v>
      </c>
      <c r="L116" s="21">
        <v>0</v>
      </c>
      <c r="M116" s="21">
        <v>0</v>
      </c>
      <c r="N116" s="19"/>
      <c r="O116" s="19">
        <f t="shared" si="168"/>
        <v>0</v>
      </c>
      <c r="P116" s="30">
        <f t="shared" si="169"/>
        <v>0</v>
      </c>
      <c r="Q116" s="34" t="e">
        <f t="shared" si="145"/>
        <v>#DIV/0!</v>
      </c>
      <c r="R116" s="15"/>
      <c r="S116" s="10" t="s">
        <v>60</v>
      </c>
    </row>
    <row r="117" spans="1:19" ht="18.75" hidden="1" x14ac:dyDescent="0.25">
      <c r="A117" s="11" t="str">
        <f t="shared" si="141"/>
        <v>b</v>
      </c>
      <c r="B117" s="3" t="s">
        <v>2</v>
      </c>
      <c r="C117" s="5" t="s">
        <v>8</v>
      </c>
      <c r="D117" s="19"/>
      <c r="E117" s="19"/>
      <c r="F117" s="19">
        <v>0</v>
      </c>
      <c r="G117" s="19"/>
      <c r="H117" s="19"/>
      <c r="I117" s="19">
        <f t="shared" si="142"/>
        <v>0</v>
      </c>
      <c r="J117" s="30">
        <f t="shared" si="143"/>
        <v>0</v>
      </c>
      <c r="K117" s="31" t="e">
        <f t="shared" si="144"/>
        <v>#DIV/0!</v>
      </c>
      <c r="L117" s="21">
        <v>0</v>
      </c>
      <c r="M117" s="21">
        <v>0</v>
      </c>
      <c r="N117" s="19"/>
      <c r="O117" s="19">
        <f t="shared" si="168"/>
        <v>0</v>
      </c>
      <c r="P117" s="30">
        <f t="shared" si="169"/>
        <v>0</v>
      </c>
      <c r="Q117" s="34" t="e">
        <f t="shared" si="145"/>
        <v>#DIV/0!</v>
      </c>
      <c r="R117" s="15"/>
      <c r="S117" s="10" t="s">
        <v>60</v>
      </c>
    </row>
    <row r="118" spans="1:19" ht="18.75" hidden="1" x14ac:dyDescent="0.25">
      <c r="A118" s="11" t="str">
        <f t="shared" si="141"/>
        <v>b</v>
      </c>
      <c r="B118" s="3" t="s">
        <v>2</v>
      </c>
      <c r="C118" s="5" t="s">
        <v>9</v>
      </c>
      <c r="D118" s="19"/>
      <c r="E118" s="19"/>
      <c r="F118" s="19">
        <v>0</v>
      </c>
      <c r="G118" s="19"/>
      <c r="H118" s="19"/>
      <c r="I118" s="19">
        <f t="shared" si="142"/>
        <v>0</v>
      </c>
      <c r="J118" s="30">
        <f t="shared" si="143"/>
        <v>0</v>
      </c>
      <c r="K118" s="31" t="e">
        <f t="shared" si="144"/>
        <v>#DIV/0!</v>
      </c>
      <c r="L118" s="21">
        <v>0</v>
      </c>
      <c r="M118" s="21">
        <v>0</v>
      </c>
      <c r="N118" s="19"/>
      <c r="O118" s="19">
        <f t="shared" si="168"/>
        <v>0</v>
      </c>
      <c r="P118" s="30">
        <f t="shared" si="169"/>
        <v>0</v>
      </c>
      <c r="Q118" s="34" t="e">
        <f t="shared" si="145"/>
        <v>#DIV/0!</v>
      </c>
      <c r="R118" s="15"/>
      <c r="S118" s="10" t="s">
        <v>60</v>
      </c>
    </row>
    <row r="119" spans="1:19" ht="18.75" x14ac:dyDescent="0.25">
      <c r="A119" s="11" t="str">
        <f t="shared" si="141"/>
        <v>a</v>
      </c>
      <c r="B119" s="3" t="s">
        <v>2</v>
      </c>
      <c r="C119" s="5" t="s">
        <v>10</v>
      </c>
      <c r="D119" s="19">
        <v>15000</v>
      </c>
      <c r="E119" s="19"/>
      <c r="F119" s="19">
        <v>4322750</v>
      </c>
      <c r="G119" s="19">
        <v>3943074</v>
      </c>
      <c r="H119" s="19">
        <v>400000</v>
      </c>
      <c r="I119" s="19">
        <f t="shared" si="142"/>
        <v>4343074</v>
      </c>
      <c r="J119" s="30">
        <f t="shared" si="143"/>
        <v>-20324</v>
      </c>
      <c r="K119" s="31">
        <f t="shared" si="144"/>
        <v>1.0047016366896073</v>
      </c>
      <c r="L119" s="21">
        <v>5500000</v>
      </c>
      <c r="M119" s="21">
        <v>5278900</v>
      </c>
      <c r="N119" s="19">
        <v>920826</v>
      </c>
      <c r="O119" s="19">
        <f t="shared" si="168"/>
        <v>5263900</v>
      </c>
      <c r="P119" s="30">
        <f t="shared" si="169"/>
        <v>15000</v>
      </c>
      <c r="Q119" s="34">
        <f t="shared" si="145"/>
        <v>0.99715849892970121</v>
      </c>
      <c r="R119" s="15"/>
      <c r="S119" s="10" t="s">
        <v>60</v>
      </c>
    </row>
    <row r="120" spans="1:19" ht="18.75" hidden="1" x14ac:dyDescent="0.25">
      <c r="A120" s="11" t="str">
        <f t="shared" si="141"/>
        <v>b</v>
      </c>
      <c r="B120" s="3" t="s">
        <v>2</v>
      </c>
      <c r="C120" s="2" t="s">
        <v>11</v>
      </c>
      <c r="D120" s="18"/>
      <c r="E120" s="18"/>
      <c r="F120" s="18">
        <v>0</v>
      </c>
      <c r="G120" s="18"/>
      <c r="H120" s="18"/>
      <c r="I120" s="19">
        <f t="shared" si="142"/>
        <v>0</v>
      </c>
      <c r="J120" s="30">
        <f t="shared" si="143"/>
        <v>0</v>
      </c>
      <c r="K120" s="31" t="e">
        <f t="shared" si="144"/>
        <v>#DIV/0!</v>
      </c>
      <c r="L120" s="18">
        <v>0</v>
      </c>
      <c r="M120" s="21">
        <v>0</v>
      </c>
      <c r="N120" s="18"/>
      <c r="O120" s="18">
        <f t="shared" si="168"/>
        <v>0</v>
      </c>
      <c r="P120" s="32">
        <f t="shared" si="169"/>
        <v>0</v>
      </c>
      <c r="Q120" s="33" t="e">
        <f t="shared" si="145"/>
        <v>#DIV/0!</v>
      </c>
      <c r="R120" s="14"/>
      <c r="S120" s="10" t="s">
        <v>60</v>
      </c>
    </row>
    <row r="121" spans="1:19" ht="18.75" hidden="1" x14ac:dyDescent="0.25">
      <c r="A121" s="11" t="str">
        <f t="shared" si="141"/>
        <v>b</v>
      </c>
      <c r="B121" s="3" t="s">
        <v>2</v>
      </c>
      <c r="C121" s="2" t="s">
        <v>12</v>
      </c>
      <c r="D121" s="18"/>
      <c r="E121" s="18"/>
      <c r="F121" s="18">
        <v>0</v>
      </c>
      <c r="G121" s="18"/>
      <c r="H121" s="18"/>
      <c r="I121" s="19">
        <f t="shared" si="142"/>
        <v>0</v>
      </c>
      <c r="J121" s="30">
        <f t="shared" si="143"/>
        <v>0</v>
      </c>
      <c r="K121" s="31" t="e">
        <f t="shared" si="144"/>
        <v>#DIV/0!</v>
      </c>
      <c r="L121" s="18">
        <v>0</v>
      </c>
      <c r="M121" s="18">
        <v>0</v>
      </c>
      <c r="N121" s="18"/>
      <c r="O121" s="18">
        <f t="shared" si="168"/>
        <v>0</v>
      </c>
      <c r="P121" s="32">
        <f t="shared" si="169"/>
        <v>0</v>
      </c>
      <c r="Q121" s="33" t="e">
        <f t="shared" si="145"/>
        <v>#DIV/0!</v>
      </c>
      <c r="R121" s="14"/>
      <c r="S121" s="10" t="s">
        <v>60</v>
      </c>
    </row>
    <row r="122" spans="1:19" ht="18.75" hidden="1" x14ac:dyDescent="0.25">
      <c r="A122" s="11" t="str">
        <f t="shared" si="141"/>
        <v>b</v>
      </c>
      <c r="B122" s="3" t="s">
        <v>2</v>
      </c>
      <c r="C122" s="2" t="s">
        <v>13</v>
      </c>
      <c r="D122" s="18"/>
      <c r="E122" s="18"/>
      <c r="F122" s="18">
        <v>0</v>
      </c>
      <c r="G122" s="18"/>
      <c r="H122" s="18"/>
      <c r="I122" s="19">
        <f t="shared" si="142"/>
        <v>0</v>
      </c>
      <c r="J122" s="30">
        <f t="shared" si="143"/>
        <v>0</v>
      </c>
      <c r="K122" s="31" t="e">
        <f t="shared" si="144"/>
        <v>#DIV/0!</v>
      </c>
      <c r="L122" s="18">
        <v>0</v>
      </c>
      <c r="M122" s="18">
        <v>0</v>
      </c>
      <c r="N122" s="18"/>
      <c r="O122" s="18">
        <f t="shared" si="168"/>
        <v>0</v>
      </c>
      <c r="P122" s="32">
        <f t="shared" si="169"/>
        <v>0</v>
      </c>
      <c r="Q122" s="33" t="e">
        <f t="shared" si="145"/>
        <v>#DIV/0!</v>
      </c>
      <c r="R122" s="14"/>
      <c r="S122" s="10" t="s">
        <v>60</v>
      </c>
    </row>
    <row r="123" spans="1:19" ht="31.5" x14ac:dyDescent="0.25">
      <c r="A123" s="11" t="str">
        <f t="shared" si="141"/>
        <v>a</v>
      </c>
      <c r="B123" s="16" t="s">
        <v>71</v>
      </c>
      <c r="C123" s="17" t="s">
        <v>24</v>
      </c>
      <c r="D123" s="19"/>
      <c r="E123" s="19"/>
      <c r="F123" s="19">
        <f t="shared" ref="F123" si="170">F124+F132+F133+F134</f>
        <v>36000</v>
      </c>
      <c r="G123" s="19">
        <f t="shared" ref="G123:H123" si="171">G124+G132+G133+G134</f>
        <v>32000</v>
      </c>
      <c r="H123" s="19">
        <f t="shared" si="171"/>
        <v>4000</v>
      </c>
      <c r="I123" s="19">
        <f t="shared" si="142"/>
        <v>36000</v>
      </c>
      <c r="J123" s="30">
        <f t="shared" si="143"/>
        <v>0</v>
      </c>
      <c r="K123" s="31">
        <f t="shared" si="144"/>
        <v>1</v>
      </c>
      <c r="L123" s="20">
        <f t="shared" ref="L123:M123" si="172">L124+L132+L133+L134</f>
        <v>50000</v>
      </c>
      <c r="M123" s="20">
        <f t="shared" si="172"/>
        <v>48000</v>
      </c>
      <c r="N123" s="19">
        <f t="shared" ref="N123" si="173">N124+N132+N133+N134</f>
        <v>12000</v>
      </c>
      <c r="O123" s="19">
        <f t="shared" ref="O123" si="174">O124+O132+O133+O134</f>
        <v>48000</v>
      </c>
      <c r="P123" s="30">
        <f t="shared" ref="P123" si="175">P124+P132+P133+P134</f>
        <v>0</v>
      </c>
      <c r="Q123" s="34">
        <f t="shared" si="145"/>
        <v>1</v>
      </c>
      <c r="R123" s="15"/>
      <c r="S123" s="10" t="s">
        <v>60</v>
      </c>
    </row>
    <row r="124" spans="1:19" ht="18.75" x14ac:dyDescent="0.25">
      <c r="A124" s="11" t="str">
        <f t="shared" si="141"/>
        <v>a</v>
      </c>
      <c r="B124" s="1" t="s">
        <v>2</v>
      </c>
      <c r="C124" s="2" t="s">
        <v>3</v>
      </c>
      <c r="D124" s="18"/>
      <c r="E124" s="18"/>
      <c r="F124" s="18">
        <f t="shared" ref="F124" si="176">F125+F126+F127+F128+F129+F130+F131</f>
        <v>36000</v>
      </c>
      <c r="G124" s="18">
        <f t="shared" ref="G124:H124" si="177">G125+G126+G127+G128+G129+G130+G131</f>
        <v>32000</v>
      </c>
      <c r="H124" s="18">
        <f t="shared" si="177"/>
        <v>4000</v>
      </c>
      <c r="I124" s="19">
        <f t="shared" si="142"/>
        <v>36000</v>
      </c>
      <c r="J124" s="30">
        <f t="shared" si="143"/>
        <v>0</v>
      </c>
      <c r="K124" s="31">
        <f t="shared" si="144"/>
        <v>1</v>
      </c>
      <c r="L124" s="18">
        <f t="shared" ref="L124:M124" si="178">L125+L126+L127+L128+L129+L130+L131</f>
        <v>50000</v>
      </c>
      <c r="M124" s="18">
        <f t="shared" si="178"/>
        <v>48000</v>
      </c>
      <c r="N124" s="18">
        <f t="shared" ref="N124:P124" si="179">N125+N126+N127+N128+N129+N130+N131</f>
        <v>12000</v>
      </c>
      <c r="O124" s="18">
        <f t="shared" si="179"/>
        <v>48000</v>
      </c>
      <c r="P124" s="32">
        <f t="shared" si="179"/>
        <v>0</v>
      </c>
      <c r="Q124" s="33">
        <f t="shared" si="145"/>
        <v>1</v>
      </c>
      <c r="R124" s="14"/>
      <c r="S124" s="10" t="s">
        <v>60</v>
      </c>
    </row>
    <row r="125" spans="1:19" ht="18.75" hidden="1" x14ac:dyDescent="0.25">
      <c r="A125" s="11" t="str">
        <f t="shared" si="141"/>
        <v>b</v>
      </c>
      <c r="B125" s="3" t="s">
        <v>2</v>
      </c>
      <c r="C125" s="4" t="s">
        <v>4</v>
      </c>
      <c r="D125" s="19"/>
      <c r="E125" s="19"/>
      <c r="F125" s="19">
        <v>0</v>
      </c>
      <c r="G125" s="19"/>
      <c r="H125" s="19"/>
      <c r="I125" s="19">
        <f t="shared" si="142"/>
        <v>0</v>
      </c>
      <c r="J125" s="30">
        <f t="shared" si="143"/>
        <v>0</v>
      </c>
      <c r="K125" s="31" t="e">
        <f t="shared" si="144"/>
        <v>#DIV/0!</v>
      </c>
      <c r="L125" s="21">
        <v>0</v>
      </c>
      <c r="M125" s="21">
        <v>0</v>
      </c>
      <c r="N125" s="19"/>
      <c r="O125" s="19">
        <f t="shared" ref="O125:O134" si="180">I125+N125</f>
        <v>0</v>
      </c>
      <c r="P125" s="30">
        <f t="shared" ref="P125:P134" si="181">M125-O125</f>
        <v>0</v>
      </c>
      <c r="Q125" s="34" t="e">
        <f t="shared" si="145"/>
        <v>#DIV/0!</v>
      </c>
      <c r="R125" s="15"/>
      <c r="S125" s="10" t="s">
        <v>60</v>
      </c>
    </row>
    <row r="126" spans="1:19" ht="18.75" hidden="1" x14ac:dyDescent="0.25">
      <c r="A126" s="11" t="str">
        <f t="shared" si="141"/>
        <v>b</v>
      </c>
      <c r="B126" s="3" t="s">
        <v>2</v>
      </c>
      <c r="C126" s="4" t="s">
        <v>5</v>
      </c>
      <c r="D126" s="19"/>
      <c r="E126" s="19"/>
      <c r="F126" s="19">
        <v>0</v>
      </c>
      <c r="G126" s="19"/>
      <c r="H126" s="19"/>
      <c r="I126" s="19">
        <f t="shared" si="142"/>
        <v>0</v>
      </c>
      <c r="J126" s="30">
        <f t="shared" si="143"/>
        <v>0</v>
      </c>
      <c r="K126" s="31" t="e">
        <f t="shared" si="144"/>
        <v>#DIV/0!</v>
      </c>
      <c r="L126" s="21">
        <v>0</v>
      </c>
      <c r="M126" s="21">
        <v>0</v>
      </c>
      <c r="N126" s="19"/>
      <c r="O126" s="19">
        <f t="shared" si="180"/>
        <v>0</v>
      </c>
      <c r="P126" s="30">
        <f t="shared" si="181"/>
        <v>0</v>
      </c>
      <c r="Q126" s="34" t="e">
        <f t="shared" si="145"/>
        <v>#DIV/0!</v>
      </c>
      <c r="R126" s="15"/>
      <c r="S126" s="10" t="s">
        <v>60</v>
      </c>
    </row>
    <row r="127" spans="1:19" ht="18.75" hidden="1" x14ac:dyDescent="0.25">
      <c r="A127" s="11" t="str">
        <f t="shared" si="141"/>
        <v>b</v>
      </c>
      <c r="B127" s="3" t="s">
        <v>2</v>
      </c>
      <c r="C127" s="4" t="s">
        <v>6</v>
      </c>
      <c r="D127" s="19"/>
      <c r="E127" s="19"/>
      <c r="F127" s="19">
        <v>0</v>
      </c>
      <c r="G127" s="19"/>
      <c r="H127" s="19"/>
      <c r="I127" s="19">
        <f t="shared" si="142"/>
        <v>0</v>
      </c>
      <c r="J127" s="30">
        <f t="shared" si="143"/>
        <v>0</v>
      </c>
      <c r="K127" s="31" t="e">
        <f t="shared" si="144"/>
        <v>#DIV/0!</v>
      </c>
      <c r="L127" s="21">
        <v>0</v>
      </c>
      <c r="M127" s="21">
        <v>0</v>
      </c>
      <c r="N127" s="19"/>
      <c r="O127" s="19">
        <f t="shared" si="180"/>
        <v>0</v>
      </c>
      <c r="P127" s="30">
        <f t="shared" si="181"/>
        <v>0</v>
      </c>
      <c r="Q127" s="34" t="e">
        <f t="shared" si="145"/>
        <v>#DIV/0!</v>
      </c>
      <c r="R127" s="15"/>
      <c r="S127" s="10" t="s">
        <v>60</v>
      </c>
    </row>
    <row r="128" spans="1:19" ht="18.75" hidden="1" x14ac:dyDescent="0.25">
      <c r="A128" s="11" t="str">
        <f t="shared" si="141"/>
        <v>b</v>
      </c>
      <c r="B128" s="3" t="s">
        <v>2</v>
      </c>
      <c r="C128" s="5" t="s">
        <v>7</v>
      </c>
      <c r="D128" s="19"/>
      <c r="E128" s="19"/>
      <c r="F128" s="19">
        <v>0</v>
      </c>
      <c r="G128" s="19"/>
      <c r="H128" s="19"/>
      <c r="I128" s="19">
        <f t="shared" si="142"/>
        <v>0</v>
      </c>
      <c r="J128" s="30">
        <f t="shared" si="143"/>
        <v>0</v>
      </c>
      <c r="K128" s="31" t="e">
        <f t="shared" si="144"/>
        <v>#DIV/0!</v>
      </c>
      <c r="L128" s="21">
        <v>0</v>
      </c>
      <c r="M128" s="21">
        <v>0</v>
      </c>
      <c r="N128" s="19"/>
      <c r="O128" s="19">
        <f t="shared" si="180"/>
        <v>0</v>
      </c>
      <c r="P128" s="30">
        <f t="shared" si="181"/>
        <v>0</v>
      </c>
      <c r="Q128" s="34" t="e">
        <f t="shared" si="145"/>
        <v>#DIV/0!</v>
      </c>
      <c r="R128" s="15"/>
      <c r="S128" s="10" t="s">
        <v>60</v>
      </c>
    </row>
    <row r="129" spans="1:19" ht="18.75" hidden="1" x14ac:dyDescent="0.25">
      <c r="A129" s="11" t="str">
        <f t="shared" si="141"/>
        <v>b</v>
      </c>
      <c r="B129" s="3" t="s">
        <v>2</v>
      </c>
      <c r="C129" s="5" t="s">
        <v>8</v>
      </c>
      <c r="D129" s="19"/>
      <c r="E129" s="19"/>
      <c r="F129" s="19">
        <v>0</v>
      </c>
      <c r="G129" s="19"/>
      <c r="H129" s="19"/>
      <c r="I129" s="19">
        <f t="shared" si="142"/>
        <v>0</v>
      </c>
      <c r="J129" s="30">
        <f t="shared" si="143"/>
        <v>0</v>
      </c>
      <c r="K129" s="31" t="e">
        <f t="shared" si="144"/>
        <v>#DIV/0!</v>
      </c>
      <c r="L129" s="21">
        <v>0</v>
      </c>
      <c r="M129" s="21">
        <v>0</v>
      </c>
      <c r="N129" s="19"/>
      <c r="O129" s="19">
        <f t="shared" si="180"/>
        <v>0</v>
      </c>
      <c r="P129" s="30">
        <f t="shared" si="181"/>
        <v>0</v>
      </c>
      <c r="Q129" s="34" t="e">
        <f t="shared" si="145"/>
        <v>#DIV/0!</v>
      </c>
      <c r="R129" s="15"/>
      <c r="S129" s="10" t="s">
        <v>60</v>
      </c>
    </row>
    <row r="130" spans="1:19" ht="18.75" x14ac:dyDescent="0.25">
      <c r="A130" s="11" t="str">
        <f t="shared" si="141"/>
        <v>a</v>
      </c>
      <c r="B130" s="3" t="s">
        <v>2</v>
      </c>
      <c r="C130" s="5" t="s">
        <v>9</v>
      </c>
      <c r="D130" s="19"/>
      <c r="E130" s="19"/>
      <c r="F130" s="19">
        <v>36000</v>
      </c>
      <c r="G130" s="19">
        <v>32000</v>
      </c>
      <c r="H130" s="19">
        <v>4000</v>
      </c>
      <c r="I130" s="19">
        <f t="shared" si="142"/>
        <v>36000</v>
      </c>
      <c r="J130" s="30">
        <f t="shared" si="143"/>
        <v>0</v>
      </c>
      <c r="K130" s="31">
        <f t="shared" si="144"/>
        <v>1</v>
      </c>
      <c r="L130" s="21">
        <v>50000</v>
      </c>
      <c r="M130" s="21">
        <v>48000</v>
      </c>
      <c r="N130" s="19">
        <v>12000</v>
      </c>
      <c r="O130" s="19">
        <f t="shared" si="180"/>
        <v>48000</v>
      </c>
      <c r="P130" s="30">
        <f t="shared" si="181"/>
        <v>0</v>
      </c>
      <c r="Q130" s="34">
        <f t="shared" si="145"/>
        <v>1</v>
      </c>
      <c r="R130" s="15"/>
      <c r="S130" s="10" t="s">
        <v>60</v>
      </c>
    </row>
    <row r="131" spans="1:19" ht="18.75" hidden="1" x14ac:dyDescent="0.25">
      <c r="A131" s="11" t="str">
        <f t="shared" si="141"/>
        <v>b</v>
      </c>
      <c r="B131" s="3" t="s">
        <v>2</v>
      </c>
      <c r="C131" s="5" t="s">
        <v>10</v>
      </c>
      <c r="D131" s="19"/>
      <c r="E131" s="19"/>
      <c r="F131" s="19">
        <v>0</v>
      </c>
      <c r="G131" s="19"/>
      <c r="H131" s="19"/>
      <c r="I131" s="19">
        <f t="shared" si="142"/>
        <v>0</v>
      </c>
      <c r="J131" s="30">
        <f t="shared" si="143"/>
        <v>0</v>
      </c>
      <c r="K131" s="31" t="e">
        <f t="shared" si="144"/>
        <v>#DIV/0!</v>
      </c>
      <c r="L131" s="21">
        <v>0</v>
      </c>
      <c r="M131" s="21">
        <v>0</v>
      </c>
      <c r="N131" s="19"/>
      <c r="O131" s="19">
        <f t="shared" si="180"/>
        <v>0</v>
      </c>
      <c r="P131" s="30">
        <f t="shared" si="181"/>
        <v>0</v>
      </c>
      <c r="Q131" s="34" t="e">
        <f t="shared" si="145"/>
        <v>#DIV/0!</v>
      </c>
      <c r="R131" s="15"/>
      <c r="S131" s="10" t="s">
        <v>60</v>
      </c>
    </row>
    <row r="132" spans="1:19" ht="18.75" hidden="1" x14ac:dyDescent="0.25">
      <c r="A132" s="11" t="str">
        <f t="shared" si="141"/>
        <v>b</v>
      </c>
      <c r="B132" s="3" t="s">
        <v>2</v>
      </c>
      <c r="C132" s="2" t="s">
        <v>11</v>
      </c>
      <c r="D132" s="18"/>
      <c r="E132" s="18"/>
      <c r="F132" s="18">
        <v>0</v>
      </c>
      <c r="G132" s="18"/>
      <c r="H132" s="18"/>
      <c r="I132" s="19">
        <f t="shared" si="142"/>
        <v>0</v>
      </c>
      <c r="J132" s="30">
        <f t="shared" si="143"/>
        <v>0</v>
      </c>
      <c r="K132" s="31" t="e">
        <f t="shared" si="144"/>
        <v>#DIV/0!</v>
      </c>
      <c r="L132" s="18">
        <v>0</v>
      </c>
      <c r="M132" s="18">
        <v>0</v>
      </c>
      <c r="N132" s="18"/>
      <c r="O132" s="18">
        <f t="shared" si="180"/>
        <v>0</v>
      </c>
      <c r="P132" s="32">
        <f t="shared" si="181"/>
        <v>0</v>
      </c>
      <c r="Q132" s="33" t="e">
        <f t="shared" si="145"/>
        <v>#DIV/0!</v>
      </c>
      <c r="R132" s="14"/>
      <c r="S132" s="10" t="s">
        <v>60</v>
      </c>
    </row>
    <row r="133" spans="1:19" ht="18.75" hidden="1" x14ac:dyDescent="0.25">
      <c r="A133" s="11" t="str">
        <f t="shared" si="141"/>
        <v>b</v>
      </c>
      <c r="B133" s="3" t="s">
        <v>2</v>
      </c>
      <c r="C133" s="2" t="s">
        <v>12</v>
      </c>
      <c r="D133" s="18"/>
      <c r="E133" s="18"/>
      <c r="F133" s="18">
        <v>0</v>
      </c>
      <c r="G133" s="18"/>
      <c r="H133" s="18"/>
      <c r="I133" s="19">
        <f t="shared" si="142"/>
        <v>0</v>
      </c>
      <c r="J133" s="30">
        <f t="shared" si="143"/>
        <v>0</v>
      </c>
      <c r="K133" s="31" t="e">
        <f t="shared" si="144"/>
        <v>#DIV/0!</v>
      </c>
      <c r="L133" s="18">
        <v>0</v>
      </c>
      <c r="M133" s="18">
        <v>0</v>
      </c>
      <c r="N133" s="18"/>
      <c r="O133" s="18">
        <f t="shared" si="180"/>
        <v>0</v>
      </c>
      <c r="P133" s="32">
        <f t="shared" si="181"/>
        <v>0</v>
      </c>
      <c r="Q133" s="33" t="e">
        <f t="shared" si="145"/>
        <v>#DIV/0!</v>
      </c>
      <c r="R133" s="14"/>
      <c r="S133" s="10" t="s">
        <v>60</v>
      </c>
    </row>
    <row r="134" spans="1:19" ht="18.75" hidden="1" x14ac:dyDescent="0.25">
      <c r="A134" s="11" t="str">
        <f t="shared" si="141"/>
        <v>b</v>
      </c>
      <c r="B134" s="3" t="s">
        <v>2</v>
      </c>
      <c r="C134" s="2" t="s">
        <v>13</v>
      </c>
      <c r="D134" s="18"/>
      <c r="E134" s="18"/>
      <c r="F134" s="18">
        <v>0</v>
      </c>
      <c r="G134" s="18"/>
      <c r="H134" s="18"/>
      <c r="I134" s="19">
        <f t="shared" si="142"/>
        <v>0</v>
      </c>
      <c r="J134" s="30">
        <f t="shared" si="143"/>
        <v>0</v>
      </c>
      <c r="K134" s="31" t="e">
        <f t="shared" si="144"/>
        <v>#DIV/0!</v>
      </c>
      <c r="L134" s="18">
        <v>0</v>
      </c>
      <c r="M134" s="18">
        <v>0</v>
      </c>
      <c r="N134" s="18"/>
      <c r="O134" s="18">
        <f t="shared" si="180"/>
        <v>0</v>
      </c>
      <c r="P134" s="32">
        <f t="shared" si="181"/>
        <v>0</v>
      </c>
      <c r="Q134" s="33" t="e">
        <f t="shared" si="145"/>
        <v>#DIV/0!</v>
      </c>
      <c r="R134" s="14"/>
      <c r="S134" s="10" t="s">
        <v>60</v>
      </c>
    </row>
    <row r="135" spans="1:19" ht="36" x14ac:dyDescent="0.25">
      <c r="A135" s="11" t="str">
        <f t="shared" si="141"/>
        <v>a</v>
      </c>
      <c r="B135" s="16" t="s">
        <v>72</v>
      </c>
      <c r="C135" s="17" t="s">
        <v>25</v>
      </c>
      <c r="D135" s="19"/>
      <c r="E135" s="19"/>
      <c r="F135" s="19">
        <f t="shared" ref="F135" si="182">F136+F144+F145+F146</f>
        <v>334350</v>
      </c>
      <c r="G135" s="19">
        <f t="shared" ref="G135:H135" si="183">G136+G144+G145+G146</f>
        <v>280618</v>
      </c>
      <c r="H135" s="19">
        <f t="shared" si="183"/>
        <v>38000</v>
      </c>
      <c r="I135" s="19">
        <f t="shared" si="142"/>
        <v>318618</v>
      </c>
      <c r="J135" s="30">
        <f t="shared" si="143"/>
        <v>15732</v>
      </c>
      <c r="K135" s="31">
        <f t="shared" si="144"/>
        <v>0.95294751009421264</v>
      </c>
      <c r="L135" s="20">
        <f t="shared" ref="L135:M135" si="184">L136+L144+L145+L146</f>
        <v>380000</v>
      </c>
      <c r="M135" s="20">
        <f t="shared" si="184"/>
        <v>450000</v>
      </c>
      <c r="N135" s="19">
        <f t="shared" ref="N135" si="185">N136+N144+N145+N146</f>
        <v>114000</v>
      </c>
      <c r="O135" s="19">
        <f t="shared" ref="O135" si="186">O136+O144+O145+O146</f>
        <v>432618</v>
      </c>
      <c r="P135" s="30">
        <f t="shared" ref="P135" si="187">P136+P144+P145+P146</f>
        <v>17382</v>
      </c>
      <c r="Q135" s="34">
        <f t="shared" si="145"/>
        <v>0.9613733333333333</v>
      </c>
      <c r="R135" s="15"/>
      <c r="S135" s="10" t="s">
        <v>60</v>
      </c>
    </row>
    <row r="136" spans="1:19" ht="18.75" x14ac:dyDescent="0.25">
      <c r="A136" s="11" t="str">
        <f t="shared" si="141"/>
        <v>a</v>
      </c>
      <c r="B136" s="1" t="s">
        <v>2</v>
      </c>
      <c r="C136" s="2" t="s">
        <v>3</v>
      </c>
      <c r="D136" s="18"/>
      <c r="E136" s="18"/>
      <c r="F136" s="18">
        <f t="shared" ref="F136" si="188">F137+F138+F139+F140+F141+F142+F143</f>
        <v>334350</v>
      </c>
      <c r="G136" s="18">
        <f t="shared" ref="G136:H136" si="189">G137+G138+G139+G140+G141+G142+G143</f>
        <v>280618</v>
      </c>
      <c r="H136" s="18">
        <f t="shared" si="189"/>
        <v>38000</v>
      </c>
      <c r="I136" s="19">
        <f t="shared" si="142"/>
        <v>318618</v>
      </c>
      <c r="J136" s="30">
        <f t="shared" si="143"/>
        <v>15732</v>
      </c>
      <c r="K136" s="31">
        <f t="shared" si="144"/>
        <v>0.95294751009421264</v>
      </c>
      <c r="L136" s="18">
        <f t="shared" ref="L136:M136" si="190">L137+L138+L139+L140+L141+L142+L143</f>
        <v>380000</v>
      </c>
      <c r="M136" s="18">
        <f t="shared" si="190"/>
        <v>450000</v>
      </c>
      <c r="N136" s="18">
        <f t="shared" ref="N136:P136" si="191">N137+N138+N139+N140+N141+N142+N143</f>
        <v>114000</v>
      </c>
      <c r="O136" s="18">
        <f t="shared" si="191"/>
        <v>432618</v>
      </c>
      <c r="P136" s="32">
        <f t="shared" si="191"/>
        <v>17382</v>
      </c>
      <c r="Q136" s="33">
        <f t="shared" si="145"/>
        <v>0.9613733333333333</v>
      </c>
      <c r="R136" s="14"/>
      <c r="S136" s="10" t="s">
        <v>60</v>
      </c>
    </row>
    <row r="137" spans="1:19" ht="18.75" hidden="1" x14ac:dyDescent="0.25">
      <c r="A137" s="11" t="str">
        <f t="shared" si="141"/>
        <v>b</v>
      </c>
      <c r="B137" s="3" t="s">
        <v>2</v>
      </c>
      <c r="C137" s="4" t="s">
        <v>4</v>
      </c>
      <c r="D137" s="19"/>
      <c r="E137" s="19"/>
      <c r="F137" s="19">
        <v>0</v>
      </c>
      <c r="G137" s="19"/>
      <c r="H137" s="19"/>
      <c r="I137" s="19">
        <f t="shared" si="142"/>
        <v>0</v>
      </c>
      <c r="J137" s="30">
        <f t="shared" si="143"/>
        <v>0</v>
      </c>
      <c r="K137" s="31" t="e">
        <f t="shared" si="144"/>
        <v>#DIV/0!</v>
      </c>
      <c r="L137" s="21">
        <v>0</v>
      </c>
      <c r="M137" s="21">
        <v>0</v>
      </c>
      <c r="N137" s="19"/>
      <c r="O137" s="19">
        <f t="shared" ref="O137:O146" si="192">I137+N137</f>
        <v>0</v>
      </c>
      <c r="P137" s="30">
        <f t="shared" ref="P137:P146" si="193">M137-O137</f>
        <v>0</v>
      </c>
      <c r="Q137" s="34" t="e">
        <f t="shared" si="145"/>
        <v>#DIV/0!</v>
      </c>
      <c r="R137" s="15"/>
      <c r="S137" s="10" t="s">
        <v>60</v>
      </c>
    </row>
    <row r="138" spans="1:19" ht="18.75" hidden="1" x14ac:dyDescent="0.25">
      <c r="A138" s="11" t="str">
        <f t="shared" si="141"/>
        <v>b</v>
      </c>
      <c r="B138" s="3" t="s">
        <v>2</v>
      </c>
      <c r="C138" s="4" t="s">
        <v>5</v>
      </c>
      <c r="D138" s="19"/>
      <c r="E138" s="19"/>
      <c r="F138" s="19">
        <v>0</v>
      </c>
      <c r="G138" s="19"/>
      <c r="H138" s="19"/>
      <c r="I138" s="19">
        <f t="shared" si="142"/>
        <v>0</v>
      </c>
      <c r="J138" s="30">
        <f t="shared" si="143"/>
        <v>0</v>
      </c>
      <c r="K138" s="31" t="e">
        <f t="shared" si="144"/>
        <v>#DIV/0!</v>
      </c>
      <c r="L138" s="21">
        <v>0</v>
      </c>
      <c r="M138" s="21">
        <v>0</v>
      </c>
      <c r="N138" s="19"/>
      <c r="O138" s="19">
        <f t="shared" si="192"/>
        <v>0</v>
      </c>
      <c r="P138" s="30">
        <f t="shared" si="193"/>
        <v>0</v>
      </c>
      <c r="Q138" s="34" t="e">
        <f t="shared" si="145"/>
        <v>#DIV/0!</v>
      </c>
      <c r="R138" s="15"/>
      <c r="S138" s="10" t="s">
        <v>60</v>
      </c>
    </row>
    <row r="139" spans="1:19" ht="18.75" hidden="1" x14ac:dyDescent="0.25">
      <c r="A139" s="11" t="str">
        <f t="shared" si="141"/>
        <v>b</v>
      </c>
      <c r="B139" s="3" t="s">
        <v>2</v>
      </c>
      <c r="C139" s="4" t="s">
        <v>6</v>
      </c>
      <c r="D139" s="19"/>
      <c r="E139" s="19"/>
      <c r="F139" s="19">
        <v>0</v>
      </c>
      <c r="G139" s="19"/>
      <c r="H139" s="19"/>
      <c r="I139" s="19">
        <f t="shared" si="142"/>
        <v>0</v>
      </c>
      <c r="J139" s="30">
        <f t="shared" si="143"/>
        <v>0</v>
      </c>
      <c r="K139" s="31" t="e">
        <f t="shared" si="144"/>
        <v>#DIV/0!</v>
      </c>
      <c r="L139" s="21">
        <v>0</v>
      </c>
      <c r="M139" s="21">
        <v>0</v>
      </c>
      <c r="N139" s="19"/>
      <c r="O139" s="19">
        <f t="shared" si="192"/>
        <v>0</v>
      </c>
      <c r="P139" s="30">
        <f t="shared" si="193"/>
        <v>0</v>
      </c>
      <c r="Q139" s="34" t="e">
        <f t="shared" si="145"/>
        <v>#DIV/0!</v>
      </c>
      <c r="R139" s="15"/>
      <c r="S139" s="10" t="s">
        <v>60</v>
      </c>
    </row>
    <row r="140" spans="1:19" ht="18.75" hidden="1" x14ac:dyDescent="0.25">
      <c r="A140" s="11" t="str">
        <f t="shared" si="141"/>
        <v>b</v>
      </c>
      <c r="B140" s="3" t="s">
        <v>2</v>
      </c>
      <c r="C140" s="5" t="s">
        <v>7</v>
      </c>
      <c r="D140" s="19"/>
      <c r="E140" s="19"/>
      <c r="F140" s="19">
        <v>0</v>
      </c>
      <c r="G140" s="19"/>
      <c r="H140" s="19"/>
      <c r="I140" s="19">
        <f t="shared" si="142"/>
        <v>0</v>
      </c>
      <c r="J140" s="30">
        <f t="shared" si="143"/>
        <v>0</v>
      </c>
      <c r="K140" s="31" t="e">
        <f t="shared" si="144"/>
        <v>#DIV/0!</v>
      </c>
      <c r="L140" s="21">
        <v>0</v>
      </c>
      <c r="M140" s="21">
        <v>0</v>
      </c>
      <c r="N140" s="19"/>
      <c r="O140" s="19">
        <f t="shared" si="192"/>
        <v>0</v>
      </c>
      <c r="P140" s="30">
        <f t="shared" si="193"/>
        <v>0</v>
      </c>
      <c r="Q140" s="34" t="e">
        <f t="shared" si="145"/>
        <v>#DIV/0!</v>
      </c>
      <c r="R140" s="15"/>
      <c r="S140" s="10" t="s">
        <v>60</v>
      </c>
    </row>
    <row r="141" spans="1:19" ht="18.75" hidden="1" x14ac:dyDescent="0.25">
      <c r="A141" s="11" t="str">
        <f t="shared" si="141"/>
        <v>b</v>
      </c>
      <c r="B141" s="3" t="s">
        <v>2</v>
      </c>
      <c r="C141" s="5" t="s">
        <v>8</v>
      </c>
      <c r="D141" s="19"/>
      <c r="E141" s="19"/>
      <c r="F141" s="19">
        <v>0</v>
      </c>
      <c r="G141" s="19"/>
      <c r="H141" s="19"/>
      <c r="I141" s="19">
        <f t="shared" si="142"/>
        <v>0</v>
      </c>
      <c r="J141" s="30">
        <f t="shared" si="143"/>
        <v>0</v>
      </c>
      <c r="K141" s="31" t="e">
        <f t="shared" si="144"/>
        <v>#DIV/0!</v>
      </c>
      <c r="L141" s="21">
        <v>0</v>
      </c>
      <c r="M141" s="21">
        <v>0</v>
      </c>
      <c r="N141" s="19"/>
      <c r="O141" s="19">
        <f t="shared" si="192"/>
        <v>0</v>
      </c>
      <c r="P141" s="30">
        <f t="shared" si="193"/>
        <v>0</v>
      </c>
      <c r="Q141" s="34" t="e">
        <f t="shared" si="145"/>
        <v>#DIV/0!</v>
      </c>
      <c r="R141" s="15"/>
      <c r="S141" s="10" t="s">
        <v>60</v>
      </c>
    </row>
    <row r="142" spans="1:19" ht="18.75" x14ac:dyDescent="0.25">
      <c r="A142" s="11" t="str">
        <f t="shared" si="141"/>
        <v>a</v>
      </c>
      <c r="B142" s="3" t="s">
        <v>2</v>
      </c>
      <c r="C142" s="5" t="s">
        <v>9</v>
      </c>
      <c r="D142" s="19"/>
      <c r="E142" s="19"/>
      <c r="F142" s="19">
        <v>334350</v>
      </c>
      <c r="G142" s="19">
        <v>280618</v>
      </c>
      <c r="H142" s="19">
        <v>38000</v>
      </c>
      <c r="I142" s="19">
        <f t="shared" si="142"/>
        <v>318618</v>
      </c>
      <c r="J142" s="30">
        <f t="shared" si="143"/>
        <v>15732</v>
      </c>
      <c r="K142" s="31">
        <f t="shared" si="144"/>
        <v>0.95294751009421264</v>
      </c>
      <c r="L142" s="21">
        <v>380000</v>
      </c>
      <c r="M142" s="21">
        <v>450000</v>
      </c>
      <c r="N142" s="19">
        <v>114000</v>
      </c>
      <c r="O142" s="19">
        <f t="shared" si="192"/>
        <v>432618</v>
      </c>
      <c r="P142" s="30">
        <f t="shared" si="193"/>
        <v>17382</v>
      </c>
      <c r="Q142" s="34">
        <f t="shared" si="145"/>
        <v>0.9613733333333333</v>
      </c>
      <c r="R142" s="15"/>
      <c r="S142" s="10" t="s">
        <v>60</v>
      </c>
    </row>
    <row r="143" spans="1:19" ht="18.75" hidden="1" x14ac:dyDescent="0.25">
      <c r="A143" s="11" t="str">
        <f t="shared" si="141"/>
        <v>b</v>
      </c>
      <c r="B143" s="3" t="s">
        <v>2</v>
      </c>
      <c r="C143" s="5" t="s">
        <v>10</v>
      </c>
      <c r="D143" s="19"/>
      <c r="E143" s="19"/>
      <c r="F143" s="19"/>
      <c r="G143" s="19"/>
      <c r="H143" s="19"/>
      <c r="I143" s="19">
        <f t="shared" si="142"/>
        <v>0</v>
      </c>
      <c r="J143" s="30">
        <f t="shared" si="143"/>
        <v>0</v>
      </c>
      <c r="K143" s="31" t="e">
        <f t="shared" si="144"/>
        <v>#DIV/0!</v>
      </c>
      <c r="L143" s="21">
        <v>0</v>
      </c>
      <c r="M143" s="21">
        <v>0</v>
      </c>
      <c r="N143" s="19"/>
      <c r="O143" s="19">
        <f t="shared" si="192"/>
        <v>0</v>
      </c>
      <c r="P143" s="30">
        <f t="shared" si="193"/>
        <v>0</v>
      </c>
      <c r="Q143" s="34" t="e">
        <f t="shared" si="145"/>
        <v>#DIV/0!</v>
      </c>
      <c r="R143" s="15"/>
      <c r="S143" s="10" t="s">
        <v>60</v>
      </c>
    </row>
    <row r="144" spans="1:19" ht="18.75" hidden="1" x14ac:dyDescent="0.25">
      <c r="A144" s="11" t="str">
        <f t="shared" si="141"/>
        <v>b</v>
      </c>
      <c r="B144" s="3" t="s">
        <v>2</v>
      </c>
      <c r="C144" s="2" t="s">
        <v>11</v>
      </c>
      <c r="D144" s="18"/>
      <c r="E144" s="18"/>
      <c r="F144" s="18">
        <v>0</v>
      </c>
      <c r="G144" s="18"/>
      <c r="H144" s="18"/>
      <c r="I144" s="19">
        <f t="shared" si="142"/>
        <v>0</v>
      </c>
      <c r="J144" s="30">
        <f t="shared" si="143"/>
        <v>0</v>
      </c>
      <c r="K144" s="31" t="e">
        <f t="shared" si="144"/>
        <v>#DIV/0!</v>
      </c>
      <c r="L144" s="18">
        <v>0</v>
      </c>
      <c r="M144" s="18">
        <v>0</v>
      </c>
      <c r="N144" s="18"/>
      <c r="O144" s="18">
        <f t="shared" si="192"/>
        <v>0</v>
      </c>
      <c r="P144" s="32">
        <f t="shared" si="193"/>
        <v>0</v>
      </c>
      <c r="Q144" s="33" t="e">
        <f t="shared" si="145"/>
        <v>#DIV/0!</v>
      </c>
      <c r="R144" s="14"/>
      <c r="S144" s="10" t="s">
        <v>60</v>
      </c>
    </row>
    <row r="145" spans="1:19" ht="18.75" hidden="1" x14ac:dyDescent="0.25">
      <c r="A145" s="11" t="str">
        <f t="shared" si="141"/>
        <v>b</v>
      </c>
      <c r="B145" s="3" t="s">
        <v>2</v>
      </c>
      <c r="C145" s="2" t="s">
        <v>12</v>
      </c>
      <c r="D145" s="18"/>
      <c r="E145" s="18"/>
      <c r="F145" s="18">
        <v>0</v>
      </c>
      <c r="G145" s="18"/>
      <c r="H145" s="18"/>
      <c r="I145" s="19">
        <f t="shared" si="142"/>
        <v>0</v>
      </c>
      <c r="J145" s="30">
        <f t="shared" si="143"/>
        <v>0</v>
      </c>
      <c r="K145" s="31" t="e">
        <f t="shared" si="144"/>
        <v>#DIV/0!</v>
      </c>
      <c r="L145" s="18">
        <v>0</v>
      </c>
      <c r="M145" s="18">
        <v>0</v>
      </c>
      <c r="N145" s="18"/>
      <c r="O145" s="18">
        <f t="shared" si="192"/>
        <v>0</v>
      </c>
      <c r="P145" s="32">
        <f t="shared" si="193"/>
        <v>0</v>
      </c>
      <c r="Q145" s="33" t="e">
        <f t="shared" si="145"/>
        <v>#DIV/0!</v>
      </c>
      <c r="R145" s="14"/>
      <c r="S145" s="10" t="s">
        <v>60</v>
      </c>
    </row>
    <row r="146" spans="1:19" ht="18.75" hidden="1" x14ac:dyDescent="0.25">
      <c r="A146" s="11" t="str">
        <f t="shared" si="141"/>
        <v>b</v>
      </c>
      <c r="B146" s="3" t="s">
        <v>2</v>
      </c>
      <c r="C146" s="2" t="s">
        <v>13</v>
      </c>
      <c r="D146" s="18"/>
      <c r="E146" s="18"/>
      <c r="F146" s="18">
        <v>0</v>
      </c>
      <c r="G146" s="18"/>
      <c r="H146" s="18"/>
      <c r="I146" s="19">
        <f t="shared" si="142"/>
        <v>0</v>
      </c>
      <c r="J146" s="30">
        <f t="shared" si="143"/>
        <v>0</v>
      </c>
      <c r="K146" s="31" t="e">
        <f t="shared" si="144"/>
        <v>#DIV/0!</v>
      </c>
      <c r="L146" s="18">
        <v>0</v>
      </c>
      <c r="M146" s="18">
        <v>0</v>
      </c>
      <c r="N146" s="18"/>
      <c r="O146" s="18">
        <f t="shared" si="192"/>
        <v>0</v>
      </c>
      <c r="P146" s="32">
        <f t="shared" si="193"/>
        <v>0</v>
      </c>
      <c r="Q146" s="33" t="e">
        <f t="shared" si="145"/>
        <v>#DIV/0!</v>
      </c>
      <c r="R146" s="14"/>
      <c r="S146" s="10" t="s">
        <v>60</v>
      </c>
    </row>
    <row r="147" spans="1:19" ht="36" customHeight="1" x14ac:dyDescent="0.25">
      <c r="A147" s="11" t="str">
        <f t="shared" si="141"/>
        <v>a</v>
      </c>
      <c r="B147" s="16" t="s">
        <v>73</v>
      </c>
      <c r="C147" s="17" t="s">
        <v>26</v>
      </c>
      <c r="D147" s="19"/>
      <c r="E147" s="19"/>
      <c r="F147" s="19">
        <f t="shared" ref="F147" si="194">F148+F156+F157+F158</f>
        <v>6891700</v>
      </c>
      <c r="G147" s="19">
        <f t="shared" ref="G147:H147" si="195">G148+G156+G157+G158</f>
        <v>6102525</v>
      </c>
      <c r="H147" s="19">
        <f t="shared" si="195"/>
        <v>825000</v>
      </c>
      <c r="I147" s="19">
        <f t="shared" si="142"/>
        <v>6927525</v>
      </c>
      <c r="J147" s="30">
        <f t="shared" si="143"/>
        <v>-35825</v>
      </c>
      <c r="K147" s="31">
        <f t="shared" si="144"/>
        <v>1.0051982819913809</v>
      </c>
      <c r="L147" s="20">
        <f t="shared" ref="L147:M147" si="196">L148+L156+L157+L158</f>
        <v>9200000</v>
      </c>
      <c r="M147" s="20">
        <f t="shared" si="196"/>
        <v>9585000</v>
      </c>
      <c r="N147" s="19">
        <f t="shared" ref="N147" si="197">N148+N156+N157+N158</f>
        <v>2520000</v>
      </c>
      <c r="O147" s="19">
        <f t="shared" ref="O147" si="198">O148+O156+O157+O158</f>
        <v>9447525</v>
      </c>
      <c r="P147" s="30">
        <f t="shared" ref="P147" si="199">P148+P156+P157+P158</f>
        <v>137475</v>
      </c>
      <c r="Q147" s="34">
        <f t="shared" si="145"/>
        <v>0.98565727699530514</v>
      </c>
      <c r="R147" s="15"/>
      <c r="S147" s="10" t="s">
        <v>60</v>
      </c>
    </row>
    <row r="148" spans="1:19" ht="18.75" x14ac:dyDescent="0.25">
      <c r="A148" s="11" t="str">
        <f t="shared" si="141"/>
        <v>a</v>
      </c>
      <c r="B148" s="1" t="s">
        <v>2</v>
      </c>
      <c r="C148" s="2" t="s">
        <v>3</v>
      </c>
      <c r="D148" s="18"/>
      <c r="E148" s="18"/>
      <c r="F148" s="18">
        <f t="shared" ref="F148" si="200">F149+F150+F151+F152+F153+F154+F155</f>
        <v>6891700</v>
      </c>
      <c r="G148" s="18">
        <f t="shared" ref="G148:H148" si="201">G149+G150+G151+G152+G153+G154+G155</f>
        <v>6102525</v>
      </c>
      <c r="H148" s="18">
        <f t="shared" si="201"/>
        <v>825000</v>
      </c>
      <c r="I148" s="19">
        <f t="shared" si="142"/>
        <v>6927525</v>
      </c>
      <c r="J148" s="30">
        <f t="shared" si="143"/>
        <v>-35825</v>
      </c>
      <c r="K148" s="31">
        <f t="shared" si="144"/>
        <v>1.0051982819913809</v>
      </c>
      <c r="L148" s="18">
        <f t="shared" ref="L148:M148" si="202">L149+L150+L151+L152+L153+L154+L155</f>
        <v>9200000</v>
      </c>
      <c r="M148" s="18">
        <f t="shared" si="202"/>
        <v>9585000</v>
      </c>
      <c r="N148" s="18">
        <f t="shared" ref="N148:P148" si="203">N149+N150+N151+N152+N153+N154+N155</f>
        <v>2520000</v>
      </c>
      <c r="O148" s="18">
        <f t="shared" si="203"/>
        <v>9447525</v>
      </c>
      <c r="P148" s="32">
        <f t="shared" si="203"/>
        <v>137475</v>
      </c>
      <c r="Q148" s="33">
        <f t="shared" si="145"/>
        <v>0.98565727699530514</v>
      </c>
      <c r="R148" s="14"/>
      <c r="S148" s="10" t="s">
        <v>60</v>
      </c>
    </row>
    <row r="149" spans="1:19" ht="18.75" hidden="1" x14ac:dyDescent="0.25">
      <c r="A149" s="11" t="str">
        <f t="shared" si="141"/>
        <v>b</v>
      </c>
      <c r="B149" s="3" t="s">
        <v>2</v>
      </c>
      <c r="C149" s="4" t="s">
        <v>4</v>
      </c>
      <c r="D149" s="19"/>
      <c r="E149" s="19"/>
      <c r="F149" s="19">
        <v>0</v>
      </c>
      <c r="G149" s="19"/>
      <c r="H149" s="19"/>
      <c r="I149" s="19">
        <f t="shared" si="142"/>
        <v>0</v>
      </c>
      <c r="J149" s="30">
        <f t="shared" si="143"/>
        <v>0</v>
      </c>
      <c r="K149" s="31" t="e">
        <f t="shared" si="144"/>
        <v>#DIV/0!</v>
      </c>
      <c r="L149" s="21">
        <v>0</v>
      </c>
      <c r="M149" s="21">
        <v>0</v>
      </c>
      <c r="N149" s="19"/>
      <c r="O149" s="19">
        <f t="shared" ref="O149:O158" si="204">I149+N149</f>
        <v>0</v>
      </c>
      <c r="P149" s="30">
        <f t="shared" ref="P149:P158" si="205">M149-O149</f>
        <v>0</v>
      </c>
      <c r="Q149" s="34" t="e">
        <f t="shared" si="145"/>
        <v>#DIV/0!</v>
      </c>
      <c r="R149" s="15"/>
      <c r="S149" s="10" t="s">
        <v>60</v>
      </c>
    </row>
    <row r="150" spans="1:19" ht="18.75" hidden="1" x14ac:dyDescent="0.25">
      <c r="A150" s="11" t="str">
        <f t="shared" si="141"/>
        <v>b</v>
      </c>
      <c r="B150" s="3" t="s">
        <v>2</v>
      </c>
      <c r="C150" s="4" t="s">
        <v>5</v>
      </c>
      <c r="D150" s="19"/>
      <c r="E150" s="19"/>
      <c r="F150" s="19">
        <v>0</v>
      </c>
      <c r="G150" s="19"/>
      <c r="H150" s="19"/>
      <c r="I150" s="19">
        <f t="shared" si="142"/>
        <v>0</v>
      </c>
      <c r="J150" s="30">
        <f t="shared" si="143"/>
        <v>0</v>
      </c>
      <c r="K150" s="31" t="e">
        <f t="shared" si="144"/>
        <v>#DIV/0!</v>
      </c>
      <c r="L150" s="21">
        <v>0</v>
      </c>
      <c r="M150" s="21">
        <v>0</v>
      </c>
      <c r="N150" s="19"/>
      <c r="O150" s="19">
        <f t="shared" si="204"/>
        <v>0</v>
      </c>
      <c r="P150" s="30">
        <f t="shared" si="205"/>
        <v>0</v>
      </c>
      <c r="Q150" s="34" t="e">
        <f t="shared" si="145"/>
        <v>#DIV/0!</v>
      </c>
      <c r="R150" s="15"/>
      <c r="S150" s="10" t="s">
        <v>60</v>
      </c>
    </row>
    <row r="151" spans="1:19" ht="18.75" hidden="1" x14ac:dyDescent="0.25">
      <c r="A151" s="11" t="str">
        <f t="shared" si="141"/>
        <v>b</v>
      </c>
      <c r="B151" s="3" t="s">
        <v>2</v>
      </c>
      <c r="C151" s="4" t="s">
        <v>6</v>
      </c>
      <c r="D151" s="19"/>
      <c r="E151" s="19"/>
      <c r="F151" s="19">
        <v>0</v>
      </c>
      <c r="G151" s="19"/>
      <c r="H151" s="19"/>
      <c r="I151" s="19">
        <f t="shared" si="142"/>
        <v>0</v>
      </c>
      <c r="J151" s="30">
        <f t="shared" si="143"/>
        <v>0</v>
      </c>
      <c r="K151" s="31" t="e">
        <f t="shared" si="144"/>
        <v>#DIV/0!</v>
      </c>
      <c r="L151" s="21">
        <v>0</v>
      </c>
      <c r="M151" s="21">
        <v>0</v>
      </c>
      <c r="N151" s="19"/>
      <c r="O151" s="19">
        <f t="shared" si="204"/>
        <v>0</v>
      </c>
      <c r="P151" s="30">
        <f t="shared" si="205"/>
        <v>0</v>
      </c>
      <c r="Q151" s="34" t="e">
        <f t="shared" si="145"/>
        <v>#DIV/0!</v>
      </c>
      <c r="R151" s="15"/>
      <c r="S151" s="10" t="s">
        <v>60</v>
      </c>
    </row>
    <row r="152" spans="1:19" ht="18.75" hidden="1" x14ac:dyDescent="0.25">
      <c r="A152" s="11" t="str">
        <f t="shared" si="141"/>
        <v>b</v>
      </c>
      <c r="B152" s="3" t="s">
        <v>2</v>
      </c>
      <c r="C152" s="5" t="s">
        <v>7</v>
      </c>
      <c r="D152" s="19"/>
      <c r="E152" s="19"/>
      <c r="F152" s="19">
        <v>0</v>
      </c>
      <c r="G152" s="19"/>
      <c r="H152" s="19"/>
      <c r="I152" s="19">
        <f t="shared" si="142"/>
        <v>0</v>
      </c>
      <c r="J152" s="30">
        <f t="shared" si="143"/>
        <v>0</v>
      </c>
      <c r="K152" s="31" t="e">
        <f t="shared" si="144"/>
        <v>#DIV/0!</v>
      </c>
      <c r="L152" s="21">
        <v>0</v>
      </c>
      <c r="M152" s="21">
        <v>0</v>
      </c>
      <c r="N152" s="19"/>
      <c r="O152" s="19">
        <f t="shared" si="204"/>
        <v>0</v>
      </c>
      <c r="P152" s="30">
        <f t="shared" si="205"/>
        <v>0</v>
      </c>
      <c r="Q152" s="34" t="e">
        <f t="shared" si="145"/>
        <v>#DIV/0!</v>
      </c>
      <c r="R152" s="15"/>
      <c r="S152" s="10" t="s">
        <v>60</v>
      </c>
    </row>
    <row r="153" spans="1:19" ht="18.75" hidden="1" x14ac:dyDescent="0.25">
      <c r="A153" s="11" t="str">
        <f t="shared" si="141"/>
        <v>b</v>
      </c>
      <c r="B153" s="3" t="s">
        <v>2</v>
      </c>
      <c r="C153" s="5" t="s">
        <v>8</v>
      </c>
      <c r="D153" s="19"/>
      <c r="E153" s="19"/>
      <c r="F153" s="19">
        <v>0</v>
      </c>
      <c r="G153" s="19"/>
      <c r="H153" s="19"/>
      <c r="I153" s="19">
        <f t="shared" si="142"/>
        <v>0</v>
      </c>
      <c r="J153" s="30">
        <f t="shared" si="143"/>
        <v>0</v>
      </c>
      <c r="K153" s="31" t="e">
        <f t="shared" si="144"/>
        <v>#DIV/0!</v>
      </c>
      <c r="L153" s="21">
        <v>0</v>
      </c>
      <c r="M153" s="21">
        <v>0</v>
      </c>
      <c r="N153" s="19"/>
      <c r="O153" s="19">
        <f t="shared" si="204"/>
        <v>0</v>
      </c>
      <c r="P153" s="30">
        <f t="shared" si="205"/>
        <v>0</v>
      </c>
      <c r="Q153" s="34" t="e">
        <f t="shared" si="145"/>
        <v>#DIV/0!</v>
      </c>
      <c r="R153" s="15"/>
      <c r="S153" s="10" t="s">
        <v>60</v>
      </c>
    </row>
    <row r="154" spans="1:19" ht="18.75" x14ac:dyDescent="0.25">
      <c r="A154" s="11" t="str">
        <f t="shared" si="141"/>
        <v>a</v>
      </c>
      <c r="B154" s="3" t="s">
        <v>2</v>
      </c>
      <c r="C154" s="5" t="s">
        <v>9</v>
      </c>
      <c r="D154" s="19"/>
      <c r="E154" s="19"/>
      <c r="F154" s="19">
        <v>6891700</v>
      </c>
      <c r="G154" s="19">
        <v>6102525</v>
      </c>
      <c r="H154" s="19">
        <v>825000</v>
      </c>
      <c r="I154" s="19">
        <f t="shared" si="142"/>
        <v>6927525</v>
      </c>
      <c r="J154" s="30">
        <f t="shared" si="143"/>
        <v>-35825</v>
      </c>
      <c r="K154" s="31">
        <f t="shared" si="144"/>
        <v>1.0051982819913809</v>
      </c>
      <c r="L154" s="21">
        <v>9200000</v>
      </c>
      <c r="M154" s="21">
        <v>9585000</v>
      </c>
      <c r="N154" s="19">
        <v>2520000</v>
      </c>
      <c r="O154" s="19">
        <f t="shared" si="204"/>
        <v>9447525</v>
      </c>
      <c r="P154" s="30">
        <f t="shared" si="205"/>
        <v>137475</v>
      </c>
      <c r="Q154" s="34">
        <f t="shared" si="145"/>
        <v>0.98565727699530514</v>
      </c>
      <c r="R154" s="15"/>
      <c r="S154" s="10" t="s">
        <v>60</v>
      </c>
    </row>
    <row r="155" spans="1:19" ht="18.75" hidden="1" x14ac:dyDescent="0.25">
      <c r="A155" s="11" t="str">
        <f t="shared" si="141"/>
        <v>b</v>
      </c>
      <c r="B155" s="3" t="s">
        <v>2</v>
      </c>
      <c r="C155" s="5" t="s">
        <v>10</v>
      </c>
      <c r="D155" s="19"/>
      <c r="E155" s="19"/>
      <c r="F155" s="19">
        <v>0</v>
      </c>
      <c r="G155" s="19"/>
      <c r="H155" s="19"/>
      <c r="I155" s="19">
        <f t="shared" si="142"/>
        <v>0</v>
      </c>
      <c r="J155" s="30">
        <f t="shared" si="143"/>
        <v>0</v>
      </c>
      <c r="K155" s="31" t="e">
        <f t="shared" si="144"/>
        <v>#DIV/0!</v>
      </c>
      <c r="L155" s="21">
        <v>0</v>
      </c>
      <c r="M155" s="21">
        <v>0</v>
      </c>
      <c r="N155" s="19"/>
      <c r="O155" s="19">
        <f t="shared" si="204"/>
        <v>0</v>
      </c>
      <c r="P155" s="30">
        <f t="shared" si="205"/>
        <v>0</v>
      </c>
      <c r="Q155" s="34" t="e">
        <f t="shared" si="145"/>
        <v>#DIV/0!</v>
      </c>
      <c r="R155" s="15"/>
      <c r="S155" s="10" t="s">
        <v>60</v>
      </c>
    </row>
    <row r="156" spans="1:19" ht="18.75" hidden="1" x14ac:dyDescent="0.25">
      <c r="A156" s="11" t="str">
        <f t="shared" ref="A156:A219" si="206">IF((F156+G156+D156+I156+L156+M156+N156+O156)&gt;0,"a","b")</f>
        <v>b</v>
      </c>
      <c r="B156" s="3" t="s">
        <v>2</v>
      </c>
      <c r="C156" s="2" t="s">
        <v>11</v>
      </c>
      <c r="D156" s="18"/>
      <c r="E156" s="18"/>
      <c r="F156" s="18">
        <v>0</v>
      </c>
      <c r="G156" s="18"/>
      <c r="H156" s="18"/>
      <c r="I156" s="19">
        <f t="shared" ref="I156:I219" si="207">G156+H156</f>
        <v>0</v>
      </c>
      <c r="J156" s="30">
        <f t="shared" ref="J156:J219" si="208">F156-I156</f>
        <v>0</v>
      </c>
      <c r="K156" s="31" t="e">
        <f t="shared" ref="K156:K219" si="209">I156/F156</f>
        <v>#DIV/0!</v>
      </c>
      <c r="L156" s="18">
        <v>0</v>
      </c>
      <c r="M156" s="18">
        <v>0</v>
      </c>
      <c r="N156" s="18"/>
      <c r="O156" s="18">
        <f t="shared" si="204"/>
        <v>0</v>
      </c>
      <c r="P156" s="32">
        <f t="shared" si="205"/>
        <v>0</v>
      </c>
      <c r="Q156" s="33" t="e">
        <f t="shared" ref="Q156:Q219" si="210">O156/M156</f>
        <v>#DIV/0!</v>
      </c>
      <c r="R156" s="14"/>
      <c r="S156" s="10" t="s">
        <v>60</v>
      </c>
    </row>
    <row r="157" spans="1:19" ht="18.75" hidden="1" x14ac:dyDescent="0.25">
      <c r="A157" s="11" t="str">
        <f t="shared" si="206"/>
        <v>b</v>
      </c>
      <c r="B157" s="3" t="s">
        <v>2</v>
      </c>
      <c r="C157" s="2" t="s">
        <v>12</v>
      </c>
      <c r="D157" s="18"/>
      <c r="E157" s="18"/>
      <c r="F157" s="18">
        <v>0</v>
      </c>
      <c r="G157" s="18"/>
      <c r="H157" s="18"/>
      <c r="I157" s="19">
        <f t="shared" si="207"/>
        <v>0</v>
      </c>
      <c r="J157" s="30">
        <f t="shared" si="208"/>
        <v>0</v>
      </c>
      <c r="K157" s="31" t="e">
        <f t="shared" si="209"/>
        <v>#DIV/0!</v>
      </c>
      <c r="L157" s="18">
        <v>0</v>
      </c>
      <c r="M157" s="18">
        <v>0</v>
      </c>
      <c r="N157" s="18"/>
      <c r="O157" s="18">
        <f t="shared" si="204"/>
        <v>0</v>
      </c>
      <c r="P157" s="32">
        <f t="shared" si="205"/>
        <v>0</v>
      </c>
      <c r="Q157" s="33" t="e">
        <f t="shared" si="210"/>
        <v>#DIV/0!</v>
      </c>
      <c r="R157" s="14"/>
      <c r="S157" s="10" t="s">
        <v>60</v>
      </c>
    </row>
    <row r="158" spans="1:19" ht="18.75" hidden="1" x14ac:dyDescent="0.25">
      <c r="A158" s="11" t="str">
        <f t="shared" si="206"/>
        <v>b</v>
      </c>
      <c r="B158" s="3" t="s">
        <v>2</v>
      </c>
      <c r="C158" s="2" t="s">
        <v>13</v>
      </c>
      <c r="D158" s="18"/>
      <c r="E158" s="18"/>
      <c r="F158" s="18">
        <v>0</v>
      </c>
      <c r="G158" s="18"/>
      <c r="H158" s="18"/>
      <c r="I158" s="19">
        <f t="shared" si="207"/>
        <v>0</v>
      </c>
      <c r="J158" s="30">
        <f t="shared" si="208"/>
        <v>0</v>
      </c>
      <c r="K158" s="31" t="e">
        <f t="shared" si="209"/>
        <v>#DIV/0!</v>
      </c>
      <c r="L158" s="18">
        <v>0</v>
      </c>
      <c r="M158" s="18">
        <v>0</v>
      </c>
      <c r="N158" s="18"/>
      <c r="O158" s="18">
        <f t="shared" si="204"/>
        <v>0</v>
      </c>
      <c r="P158" s="32">
        <f t="shared" si="205"/>
        <v>0</v>
      </c>
      <c r="Q158" s="33" t="e">
        <f t="shared" si="210"/>
        <v>#DIV/0!</v>
      </c>
      <c r="R158" s="14"/>
      <c r="S158" s="10" t="s">
        <v>60</v>
      </c>
    </row>
    <row r="159" spans="1:19" ht="36" x14ac:dyDescent="0.25">
      <c r="A159" s="11" t="str">
        <f t="shared" si="206"/>
        <v>a</v>
      </c>
      <c r="B159" s="16" t="s">
        <v>74</v>
      </c>
      <c r="C159" s="17" t="s">
        <v>27</v>
      </c>
      <c r="D159" s="19"/>
      <c r="E159" s="19"/>
      <c r="F159" s="19">
        <f t="shared" ref="F159" si="211">F160+F168+F169+F170</f>
        <v>2008000</v>
      </c>
      <c r="G159" s="19">
        <f t="shared" ref="G159:H159" si="212">G160+G168+G169+G170</f>
        <v>1708808</v>
      </c>
      <c r="H159" s="19">
        <f t="shared" si="212"/>
        <v>230000</v>
      </c>
      <c r="I159" s="19">
        <f t="shared" si="207"/>
        <v>1938808</v>
      </c>
      <c r="J159" s="30">
        <f t="shared" si="208"/>
        <v>69192</v>
      </c>
      <c r="K159" s="31">
        <f t="shared" si="209"/>
        <v>0.9655418326693227</v>
      </c>
      <c r="L159" s="20">
        <f t="shared" ref="L159:M159" si="213">L160+L168+L169+L170</f>
        <v>2700000</v>
      </c>
      <c r="M159" s="20">
        <f t="shared" si="213"/>
        <v>2691200</v>
      </c>
      <c r="N159" s="19">
        <f t="shared" ref="N159" si="214">N160+N168+N169+N170</f>
        <v>690000</v>
      </c>
      <c r="O159" s="19">
        <f t="shared" ref="O159" si="215">O160+O168+O169+O170</f>
        <v>2628808</v>
      </c>
      <c r="P159" s="30">
        <f t="shared" ref="P159" si="216">P160+P168+P169+P170</f>
        <v>62392</v>
      </c>
      <c r="Q159" s="34">
        <f t="shared" si="210"/>
        <v>0.97681629013079663</v>
      </c>
      <c r="R159" s="15"/>
      <c r="S159" s="10" t="s">
        <v>60</v>
      </c>
    </row>
    <row r="160" spans="1:19" ht="18.75" x14ac:dyDescent="0.25">
      <c r="A160" s="11" t="str">
        <f t="shared" si="206"/>
        <v>a</v>
      </c>
      <c r="B160" s="1" t="s">
        <v>2</v>
      </c>
      <c r="C160" s="2" t="s">
        <v>3</v>
      </c>
      <c r="D160" s="18"/>
      <c r="E160" s="18"/>
      <c r="F160" s="18">
        <f t="shared" ref="F160" si="217">F161+F162+F163+F164+F165+F166+F167</f>
        <v>2008000</v>
      </c>
      <c r="G160" s="18">
        <f t="shared" ref="G160:H160" si="218">G161+G162+G163+G164+G165+G166+G167</f>
        <v>1708808</v>
      </c>
      <c r="H160" s="18">
        <f t="shared" si="218"/>
        <v>230000</v>
      </c>
      <c r="I160" s="19">
        <f t="shared" si="207"/>
        <v>1938808</v>
      </c>
      <c r="J160" s="30">
        <f t="shared" si="208"/>
        <v>69192</v>
      </c>
      <c r="K160" s="31">
        <f t="shared" si="209"/>
        <v>0.9655418326693227</v>
      </c>
      <c r="L160" s="18">
        <f t="shared" ref="L160:M160" si="219">L161+L162+L163+L164+L165+L166+L167</f>
        <v>2700000</v>
      </c>
      <c r="M160" s="18">
        <f t="shared" si="219"/>
        <v>2691200</v>
      </c>
      <c r="N160" s="18">
        <f t="shared" ref="N160:P160" si="220">N161+N162+N163+N164+N165+N166+N167</f>
        <v>690000</v>
      </c>
      <c r="O160" s="18">
        <f t="shared" si="220"/>
        <v>2628808</v>
      </c>
      <c r="P160" s="32">
        <f t="shared" si="220"/>
        <v>62392</v>
      </c>
      <c r="Q160" s="33">
        <f t="shared" si="210"/>
        <v>0.97681629013079663</v>
      </c>
      <c r="R160" s="14"/>
      <c r="S160" s="10" t="s">
        <v>60</v>
      </c>
    </row>
    <row r="161" spans="1:19" ht="18.75" hidden="1" x14ac:dyDescent="0.25">
      <c r="A161" s="11" t="str">
        <f t="shared" si="206"/>
        <v>b</v>
      </c>
      <c r="B161" s="3" t="s">
        <v>2</v>
      </c>
      <c r="C161" s="4" t="s">
        <v>4</v>
      </c>
      <c r="D161" s="19"/>
      <c r="E161" s="19"/>
      <c r="F161" s="19">
        <v>0</v>
      </c>
      <c r="G161" s="19"/>
      <c r="H161" s="19"/>
      <c r="I161" s="19">
        <f t="shared" si="207"/>
        <v>0</v>
      </c>
      <c r="J161" s="30">
        <f t="shared" si="208"/>
        <v>0</v>
      </c>
      <c r="K161" s="31" t="e">
        <f t="shared" si="209"/>
        <v>#DIV/0!</v>
      </c>
      <c r="L161" s="21">
        <v>0</v>
      </c>
      <c r="M161" s="21">
        <v>0</v>
      </c>
      <c r="N161" s="19"/>
      <c r="O161" s="19">
        <f t="shared" ref="O161:O170" si="221">I161+N161</f>
        <v>0</v>
      </c>
      <c r="P161" s="30">
        <f t="shared" ref="P161:P170" si="222">M161-O161</f>
        <v>0</v>
      </c>
      <c r="Q161" s="34" t="e">
        <f t="shared" si="210"/>
        <v>#DIV/0!</v>
      </c>
      <c r="R161" s="15"/>
      <c r="S161" s="10" t="s">
        <v>60</v>
      </c>
    </row>
    <row r="162" spans="1:19" ht="18.75" hidden="1" x14ac:dyDescent="0.25">
      <c r="A162" s="11" t="str">
        <f t="shared" si="206"/>
        <v>b</v>
      </c>
      <c r="B162" s="3" t="s">
        <v>2</v>
      </c>
      <c r="C162" s="4" t="s">
        <v>5</v>
      </c>
      <c r="D162" s="19"/>
      <c r="E162" s="19"/>
      <c r="F162" s="19">
        <v>0</v>
      </c>
      <c r="G162" s="19"/>
      <c r="H162" s="19"/>
      <c r="I162" s="19">
        <f t="shared" si="207"/>
        <v>0</v>
      </c>
      <c r="J162" s="30">
        <f t="shared" si="208"/>
        <v>0</v>
      </c>
      <c r="K162" s="31" t="e">
        <f t="shared" si="209"/>
        <v>#DIV/0!</v>
      </c>
      <c r="L162" s="21">
        <v>0</v>
      </c>
      <c r="M162" s="21">
        <v>0</v>
      </c>
      <c r="N162" s="19"/>
      <c r="O162" s="19">
        <f t="shared" si="221"/>
        <v>0</v>
      </c>
      <c r="P162" s="30">
        <f t="shared" si="222"/>
        <v>0</v>
      </c>
      <c r="Q162" s="34" t="e">
        <f t="shared" si="210"/>
        <v>#DIV/0!</v>
      </c>
      <c r="R162" s="15"/>
      <c r="S162" s="10" t="s">
        <v>60</v>
      </c>
    </row>
    <row r="163" spans="1:19" ht="18.75" hidden="1" x14ac:dyDescent="0.25">
      <c r="A163" s="11" t="str">
        <f t="shared" si="206"/>
        <v>b</v>
      </c>
      <c r="B163" s="3" t="s">
        <v>2</v>
      </c>
      <c r="C163" s="4" t="s">
        <v>6</v>
      </c>
      <c r="D163" s="19"/>
      <c r="E163" s="19"/>
      <c r="F163" s="19">
        <v>0</v>
      </c>
      <c r="G163" s="19"/>
      <c r="H163" s="19"/>
      <c r="I163" s="19">
        <f t="shared" si="207"/>
        <v>0</v>
      </c>
      <c r="J163" s="30">
        <f t="shared" si="208"/>
        <v>0</v>
      </c>
      <c r="K163" s="31" t="e">
        <f t="shared" si="209"/>
        <v>#DIV/0!</v>
      </c>
      <c r="L163" s="21">
        <v>0</v>
      </c>
      <c r="M163" s="21">
        <v>0</v>
      </c>
      <c r="N163" s="19"/>
      <c r="O163" s="19">
        <f t="shared" si="221"/>
        <v>0</v>
      </c>
      <c r="P163" s="30">
        <f t="shared" si="222"/>
        <v>0</v>
      </c>
      <c r="Q163" s="34" t="e">
        <f t="shared" si="210"/>
        <v>#DIV/0!</v>
      </c>
      <c r="R163" s="15"/>
      <c r="S163" s="10" t="s">
        <v>60</v>
      </c>
    </row>
    <row r="164" spans="1:19" ht="18.75" hidden="1" x14ac:dyDescent="0.25">
      <c r="A164" s="11" t="str">
        <f t="shared" si="206"/>
        <v>b</v>
      </c>
      <c r="B164" s="3" t="s">
        <v>2</v>
      </c>
      <c r="C164" s="5" t="s">
        <v>7</v>
      </c>
      <c r="D164" s="19"/>
      <c r="E164" s="19"/>
      <c r="F164" s="19">
        <v>0</v>
      </c>
      <c r="G164" s="19"/>
      <c r="H164" s="19"/>
      <c r="I164" s="19">
        <f t="shared" si="207"/>
        <v>0</v>
      </c>
      <c r="J164" s="30">
        <f t="shared" si="208"/>
        <v>0</v>
      </c>
      <c r="K164" s="31" t="e">
        <f t="shared" si="209"/>
        <v>#DIV/0!</v>
      </c>
      <c r="L164" s="21">
        <v>0</v>
      </c>
      <c r="M164" s="21">
        <v>0</v>
      </c>
      <c r="N164" s="19"/>
      <c r="O164" s="19">
        <f t="shared" si="221"/>
        <v>0</v>
      </c>
      <c r="P164" s="30">
        <f t="shared" si="222"/>
        <v>0</v>
      </c>
      <c r="Q164" s="34" t="e">
        <f t="shared" si="210"/>
        <v>#DIV/0!</v>
      </c>
      <c r="R164" s="15"/>
      <c r="S164" s="10" t="s">
        <v>60</v>
      </c>
    </row>
    <row r="165" spans="1:19" ht="18.75" hidden="1" x14ac:dyDescent="0.25">
      <c r="A165" s="11" t="str">
        <f t="shared" si="206"/>
        <v>b</v>
      </c>
      <c r="B165" s="3" t="s">
        <v>2</v>
      </c>
      <c r="C165" s="5" t="s">
        <v>8</v>
      </c>
      <c r="D165" s="19"/>
      <c r="E165" s="19"/>
      <c r="F165" s="19">
        <v>0</v>
      </c>
      <c r="G165" s="19"/>
      <c r="H165" s="19"/>
      <c r="I165" s="19">
        <f t="shared" si="207"/>
        <v>0</v>
      </c>
      <c r="J165" s="30">
        <f t="shared" si="208"/>
        <v>0</v>
      </c>
      <c r="K165" s="31" t="e">
        <f t="shared" si="209"/>
        <v>#DIV/0!</v>
      </c>
      <c r="L165" s="21">
        <v>0</v>
      </c>
      <c r="M165" s="21">
        <v>0</v>
      </c>
      <c r="N165" s="19"/>
      <c r="O165" s="19">
        <f t="shared" si="221"/>
        <v>0</v>
      </c>
      <c r="P165" s="30">
        <f t="shared" si="222"/>
        <v>0</v>
      </c>
      <c r="Q165" s="34" t="e">
        <f t="shared" si="210"/>
        <v>#DIV/0!</v>
      </c>
      <c r="R165" s="15"/>
      <c r="S165" s="10" t="s">
        <v>60</v>
      </c>
    </row>
    <row r="166" spans="1:19" ht="18.75" x14ac:dyDescent="0.25">
      <c r="A166" s="11" t="str">
        <f t="shared" si="206"/>
        <v>a</v>
      </c>
      <c r="B166" s="3" t="s">
        <v>2</v>
      </c>
      <c r="C166" s="5" t="s">
        <v>9</v>
      </c>
      <c r="D166" s="19"/>
      <c r="E166" s="19"/>
      <c r="F166" s="19">
        <v>2008000</v>
      </c>
      <c r="G166" s="19">
        <v>1708808</v>
      </c>
      <c r="H166" s="19">
        <v>230000</v>
      </c>
      <c r="I166" s="19">
        <f t="shared" si="207"/>
        <v>1938808</v>
      </c>
      <c r="J166" s="30">
        <f t="shared" si="208"/>
        <v>69192</v>
      </c>
      <c r="K166" s="31">
        <f t="shared" si="209"/>
        <v>0.9655418326693227</v>
      </c>
      <c r="L166" s="21">
        <v>2700000</v>
      </c>
      <c r="M166" s="21">
        <v>2691200</v>
      </c>
      <c r="N166" s="19">
        <v>690000</v>
      </c>
      <c r="O166" s="19">
        <f t="shared" si="221"/>
        <v>2628808</v>
      </c>
      <c r="P166" s="30">
        <f t="shared" si="222"/>
        <v>62392</v>
      </c>
      <c r="Q166" s="34">
        <f t="shared" si="210"/>
        <v>0.97681629013079663</v>
      </c>
      <c r="R166" s="15"/>
      <c r="S166" s="10" t="s">
        <v>60</v>
      </c>
    </row>
    <row r="167" spans="1:19" ht="18.75" hidden="1" x14ac:dyDescent="0.25">
      <c r="A167" s="11" t="str">
        <f t="shared" si="206"/>
        <v>b</v>
      </c>
      <c r="B167" s="3" t="s">
        <v>2</v>
      </c>
      <c r="C167" s="5" t="s">
        <v>10</v>
      </c>
      <c r="D167" s="19"/>
      <c r="E167" s="19"/>
      <c r="F167" s="19">
        <v>0</v>
      </c>
      <c r="G167" s="19"/>
      <c r="H167" s="19"/>
      <c r="I167" s="19">
        <f t="shared" si="207"/>
        <v>0</v>
      </c>
      <c r="J167" s="30">
        <f t="shared" si="208"/>
        <v>0</v>
      </c>
      <c r="K167" s="31" t="e">
        <f t="shared" si="209"/>
        <v>#DIV/0!</v>
      </c>
      <c r="L167" s="21">
        <v>0</v>
      </c>
      <c r="M167" s="21">
        <v>0</v>
      </c>
      <c r="N167" s="19"/>
      <c r="O167" s="19">
        <f t="shared" si="221"/>
        <v>0</v>
      </c>
      <c r="P167" s="30">
        <f t="shared" si="222"/>
        <v>0</v>
      </c>
      <c r="Q167" s="34" t="e">
        <f t="shared" si="210"/>
        <v>#DIV/0!</v>
      </c>
      <c r="R167" s="15"/>
      <c r="S167" s="10" t="s">
        <v>60</v>
      </c>
    </row>
    <row r="168" spans="1:19" ht="18.75" hidden="1" x14ac:dyDescent="0.25">
      <c r="A168" s="11" t="str">
        <f t="shared" si="206"/>
        <v>b</v>
      </c>
      <c r="B168" s="3" t="s">
        <v>2</v>
      </c>
      <c r="C168" s="2" t="s">
        <v>11</v>
      </c>
      <c r="D168" s="18"/>
      <c r="E168" s="18"/>
      <c r="F168" s="18">
        <v>0</v>
      </c>
      <c r="G168" s="18"/>
      <c r="H168" s="18"/>
      <c r="I168" s="19">
        <f t="shared" si="207"/>
        <v>0</v>
      </c>
      <c r="J168" s="30">
        <f t="shared" si="208"/>
        <v>0</v>
      </c>
      <c r="K168" s="31" t="e">
        <f t="shared" si="209"/>
        <v>#DIV/0!</v>
      </c>
      <c r="L168" s="18">
        <v>0</v>
      </c>
      <c r="M168" s="18">
        <v>0</v>
      </c>
      <c r="N168" s="18"/>
      <c r="O168" s="18">
        <f t="shared" si="221"/>
        <v>0</v>
      </c>
      <c r="P168" s="32">
        <f t="shared" si="222"/>
        <v>0</v>
      </c>
      <c r="Q168" s="33" t="e">
        <f t="shared" si="210"/>
        <v>#DIV/0!</v>
      </c>
      <c r="R168" s="14"/>
      <c r="S168" s="10" t="s">
        <v>60</v>
      </c>
    </row>
    <row r="169" spans="1:19" ht="18.75" hidden="1" x14ac:dyDescent="0.25">
      <c r="A169" s="11" t="str">
        <f t="shared" si="206"/>
        <v>b</v>
      </c>
      <c r="B169" s="3" t="s">
        <v>2</v>
      </c>
      <c r="C169" s="2" t="s">
        <v>12</v>
      </c>
      <c r="D169" s="18"/>
      <c r="E169" s="18"/>
      <c r="F169" s="18">
        <v>0</v>
      </c>
      <c r="G169" s="18"/>
      <c r="H169" s="18"/>
      <c r="I169" s="19">
        <f t="shared" si="207"/>
        <v>0</v>
      </c>
      <c r="J169" s="30">
        <f t="shared" si="208"/>
        <v>0</v>
      </c>
      <c r="K169" s="31" t="e">
        <f t="shared" si="209"/>
        <v>#DIV/0!</v>
      </c>
      <c r="L169" s="18">
        <v>0</v>
      </c>
      <c r="M169" s="18">
        <v>0</v>
      </c>
      <c r="N169" s="18"/>
      <c r="O169" s="18">
        <f t="shared" si="221"/>
        <v>0</v>
      </c>
      <c r="P169" s="32">
        <f t="shared" si="222"/>
        <v>0</v>
      </c>
      <c r="Q169" s="33" t="e">
        <f t="shared" si="210"/>
        <v>#DIV/0!</v>
      </c>
      <c r="R169" s="14"/>
      <c r="S169" s="10" t="s">
        <v>60</v>
      </c>
    </row>
    <row r="170" spans="1:19" ht="18.75" hidden="1" x14ac:dyDescent="0.25">
      <c r="A170" s="11" t="str">
        <f t="shared" si="206"/>
        <v>b</v>
      </c>
      <c r="B170" s="3" t="s">
        <v>2</v>
      </c>
      <c r="C170" s="2" t="s">
        <v>13</v>
      </c>
      <c r="D170" s="18"/>
      <c r="E170" s="18"/>
      <c r="F170" s="18">
        <v>0</v>
      </c>
      <c r="G170" s="18"/>
      <c r="H170" s="18"/>
      <c r="I170" s="19">
        <f t="shared" si="207"/>
        <v>0</v>
      </c>
      <c r="J170" s="30">
        <f t="shared" si="208"/>
        <v>0</v>
      </c>
      <c r="K170" s="31" t="e">
        <f t="shared" si="209"/>
        <v>#DIV/0!</v>
      </c>
      <c r="L170" s="18">
        <v>0</v>
      </c>
      <c r="M170" s="18">
        <v>0</v>
      </c>
      <c r="N170" s="18"/>
      <c r="O170" s="18">
        <f t="shared" si="221"/>
        <v>0</v>
      </c>
      <c r="P170" s="32">
        <f t="shared" si="222"/>
        <v>0</v>
      </c>
      <c r="Q170" s="33" t="e">
        <f t="shared" si="210"/>
        <v>#DIV/0!</v>
      </c>
      <c r="R170" s="14"/>
      <c r="S170" s="10" t="s">
        <v>60</v>
      </c>
    </row>
    <row r="171" spans="1:19" ht="36" x14ac:dyDescent="0.25">
      <c r="A171" s="11" t="str">
        <f t="shared" si="206"/>
        <v>a</v>
      </c>
      <c r="B171" s="16" t="s">
        <v>75</v>
      </c>
      <c r="C171" s="17" t="s">
        <v>28</v>
      </c>
      <c r="D171" s="19"/>
      <c r="E171" s="19"/>
      <c r="F171" s="19">
        <f t="shared" ref="F171" si="223">F172+F180+F181+F182</f>
        <v>601650</v>
      </c>
      <c r="G171" s="19">
        <f t="shared" ref="G171:H171" si="224">G172+G180+G181+G182</f>
        <v>538021</v>
      </c>
      <c r="H171" s="19">
        <f t="shared" si="224"/>
        <v>70000</v>
      </c>
      <c r="I171" s="19">
        <f t="shared" si="207"/>
        <v>608021</v>
      </c>
      <c r="J171" s="30">
        <f t="shared" si="208"/>
        <v>-6371</v>
      </c>
      <c r="K171" s="31">
        <f t="shared" si="209"/>
        <v>1.01058921299759</v>
      </c>
      <c r="L171" s="20">
        <f t="shared" ref="L171:M171" si="225">L172+L180+L181+L182</f>
        <v>900000</v>
      </c>
      <c r="M171" s="20">
        <f t="shared" si="225"/>
        <v>1083400</v>
      </c>
      <c r="N171" s="19">
        <f t="shared" ref="N171" si="226">N172+N180+N181+N182</f>
        <v>210000</v>
      </c>
      <c r="O171" s="19">
        <f t="shared" ref="O171" si="227">O172+O180+O181+O182</f>
        <v>818021</v>
      </c>
      <c r="P171" s="30">
        <f t="shared" ref="P171" si="228">P172+P180+P181+P182</f>
        <v>265379</v>
      </c>
      <c r="Q171" s="34">
        <f t="shared" si="210"/>
        <v>0.7550498430865793</v>
      </c>
      <c r="R171" s="15"/>
      <c r="S171" s="10" t="s">
        <v>60</v>
      </c>
    </row>
    <row r="172" spans="1:19" ht="18.75" x14ac:dyDescent="0.25">
      <c r="A172" s="11" t="str">
        <f t="shared" si="206"/>
        <v>a</v>
      </c>
      <c r="B172" s="1" t="s">
        <v>2</v>
      </c>
      <c r="C172" s="2" t="s">
        <v>3</v>
      </c>
      <c r="D172" s="18"/>
      <c r="E172" s="18"/>
      <c r="F172" s="18">
        <f t="shared" ref="F172" si="229">F173+F174+F175+F176+F177+F178+F179</f>
        <v>601650</v>
      </c>
      <c r="G172" s="18">
        <f t="shared" ref="G172:H172" si="230">G173+G174+G175+G176+G177+G178+G179</f>
        <v>538021</v>
      </c>
      <c r="H172" s="18">
        <f t="shared" si="230"/>
        <v>70000</v>
      </c>
      <c r="I172" s="19">
        <f t="shared" si="207"/>
        <v>608021</v>
      </c>
      <c r="J172" s="30">
        <f t="shared" si="208"/>
        <v>-6371</v>
      </c>
      <c r="K172" s="31">
        <f t="shared" si="209"/>
        <v>1.01058921299759</v>
      </c>
      <c r="L172" s="18">
        <f t="shared" ref="L172:M172" si="231">L173+L174+L175+L176+L177+L178+L179</f>
        <v>900000</v>
      </c>
      <c r="M172" s="18">
        <f t="shared" si="231"/>
        <v>1083400</v>
      </c>
      <c r="N172" s="18">
        <f t="shared" ref="N172:P172" si="232">N173+N174+N175+N176+N177+N178+N179</f>
        <v>210000</v>
      </c>
      <c r="O172" s="18">
        <f t="shared" si="232"/>
        <v>818021</v>
      </c>
      <c r="P172" s="32">
        <f t="shared" si="232"/>
        <v>265379</v>
      </c>
      <c r="Q172" s="33">
        <f t="shared" si="210"/>
        <v>0.7550498430865793</v>
      </c>
      <c r="R172" s="14"/>
      <c r="S172" s="10" t="s">
        <v>60</v>
      </c>
    </row>
    <row r="173" spans="1:19" ht="18.75" hidden="1" x14ac:dyDescent="0.25">
      <c r="A173" s="11" t="str">
        <f t="shared" si="206"/>
        <v>b</v>
      </c>
      <c r="B173" s="3" t="s">
        <v>2</v>
      </c>
      <c r="C173" s="4" t="s">
        <v>4</v>
      </c>
      <c r="D173" s="19"/>
      <c r="E173" s="19"/>
      <c r="F173" s="19">
        <v>0</v>
      </c>
      <c r="G173" s="19"/>
      <c r="H173" s="19"/>
      <c r="I173" s="19">
        <f t="shared" si="207"/>
        <v>0</v>
      </c>
      <c r="J173" s="30">
        <f t="shared" si="208"/>
        <v>0</v>
      </c>
      <c r="K173" s="31" t="e">
        <f t="shared" si="209"/>
        <v>#DIV/0!</v>
      </c>
      <c r="L173" s="21">
        <v>0</v>
      </c>
      <c r="M173" s="21">
        <v>0</v>
      </c>
      <c r="N173" s="19"/>
      <c r="O173" s="19">
        <f t="shared" ref="O173:O182" si="233">I173+N173</f>
        <v>0</v>
      </c>
      <c r="P173" s="30">
        <f t="shared" ref="P173:P182" si="234">M173-O173</f>
        <v>0</v>
      </c>
      <c r="Q173" s="34" t="e">
        <f t="shared" si="210"/>
        <v>#DIV/0!</v>
      </c>
      <c r="R173" s="15"/>
      <c r="S173" s="10" t="s">
        <v>60</v>
      </c>
    </row>
    <row r="174" spans="1:19" ht="18.75" x14ac:dyDescent="0.25">
      <c r="A174" s="11" t="str">
        <f t="shared" si="206"/>
        <v>a</v>
      </c>
      <c r="B174" s="3" t="s">
        <v>2</v>
      </c>
      <c r="C174" s="4" t="s">
        <v>5</v>
      </c>
      <c r="D174" s="19"/>
      <c r="E174" s="19"/>
      <c r="F174" s="19">
        <v>601650</v>
      </c>
      <c r="G174" s="19">
        <v>538021</v>
      </c>
      <c r="H174" s="19">
        <v>70000</v>
      </c>
      <c r="I174" s="19">
        <f t="shared" si="207"/>
        <v>608021</v>
      </c>
      <c r="J174" s="30">
        <f t="shared" si="208"/>
        <v>-6371</v>
      </c>
      <c r="K174" s="31">
        <f t="shared" si="209"/>
        <v>1.01058921299759</v>
      </c>
      <c r="L174" s="21">
        <v>900000</v>
      </c>
      <c r="M174" s="21">
        <v>1083400</v>
      </c>
      <c r="N174" s="19">
        <v>210000</v>
      </c>
      <c r="O174" s="19">
        <f t="shared" si="233"/>
        <v>818021</v>
      </c>
      <c r="P174" s="30">
        <f t="shared" si="234"/>
        <v>265379</v>
      </c>
      <c r="Q174" s="34">
        <f t="shared" si="210"/>
        <v>0.7550498430865793</v>
      </c>
      <c r="R174" s="15"/>
      <c r="S174" s="10" t="s">
        <v>60</v>
      </c>
    </row>
    <row r="175" spans="1:19" ht="18.75" hidden="1" x14ac:dyDescent="0.25">
      <c r="A175" s="11" t="str">
        <f t="shared" si="206"/>
        <v>b</v>
      </c>
      <c r="B175" s="3" t="s">
        <v>2</v>
      </c>
      <c r="C175" s="4" t="s">
        <v>6</v>
      </c>
      <c r="D175" s="19"/>
      <c r="E175" s="19"/>
      <c r="F175" s="19"/>
      <c r="G175" s="19"/>
      <c r="H175" s="19"/>
      <c r="I175" s="19">
        <f t="shared" si="207"/>
        <v>0</v>
      </c>
      <c r="J175" s="30">
        <f t="shared" si="208"/>
        <v>0</v>
      </c>
      <c r="K175" s="31" t="e">
        <f t="shared" si="209"/>
        <v>#DIV/0!</v>
      </c>
      <c r="L175" s="21">
        <v>0</v>
      </c>
      <c r="M175" s="21">
        <v>0</v>
      </c>
      <c r="N175" s="19"/>
      <c r="O175" s="19">
        <f t="shared" si="233"/>
        <v>0</v>
      </c>
      <c r="P175" s="30">
        <f t="shared" si="234"/>
        <v>0</v>
      </c>
      <c r="Q175" s="34" t="e">
        <f t="shared" si="210"/>
        <v>#DIV/0!</v>
      </c>
      <c r="R175" s="15"/>
      <c r="S175" s="10" t="s">
        <v>60</v>
      </c>
    </row>
    <row r="176" spans="1:19" ht="18.75" hidden="1" x14ac:dyDescent="0.25">
      <c r="A176" s="11" t="str">
        <f t="shared" si="206"/>
        <v>b</v>
      </c>
      <c r="B176" s="3" t="s">
        <v>2</v>
      </c>
      <c r="C176" s="5" t="s">
        <v>7</v>
      </c>
      <c r="D176" s="19"/>
      <c r="E176" s="19"/>
      <c r="F176" s="19">
        <v>0</v>
      </c>
      <c r="G176" s="19"/>
      <c r="H176" s="19"/>
      <c r="I176" s="19">
        <f t="shared" si="207"/>
        <v>0</v>
      </c>
      <c r="J176" s="30">
        <f t="shared" si="208"/>
        <v>0</v>
      </c>
      <c r="K176" s="31" t="e">
        <f t="shared" si="209"/>
        <v>#DIV/0!</v>
      </c>
      <c r="L176" s="21">
        <v>0</v>
      </c>
      <c r="M176" s="21">
        <v>0</v>
      </c>
      <c r="N176" s="19"/>
      <c r="O176" s="19">
        <f t="shared" si="233"/>
        <v>0</v>
      </c>
      <c r="P176" s="30">
        <f t="shared" si="234"/>
        <v>0</v>
      </c>
      <c r="Q176" s="34" t="e">
        <f t="shared" si="210"/>
        <v>#DIV/0!</v>
      </c>
      <c r="R176" s="15"/>
      <c r="S176" s="10" t="s">
        <v>60</v>
      </c>
    </row>
    <row r="177" spans="1:19" ht="18.75" hidden="1" x14ac:dyDescent="0.25">
      <c r="A177" s="11" t="str">
        <f t="shared" si="206"/>
        <v>b</v>
      </c>
      <c r="B177" s="3" t="s">
        <v>2</v>
      </c>
      <c r="C177" s="5" t="s">
        <v>8</v>
      </c>
      <c r="D177" s="19"/>
      <c r="E177" s="19"/>
      <c r="F177" s="19">
        <v>0</v>
      </c>
      <c r="G177" s="19"/>
      <c r="H177" s="19"/>
      <c r="I177" s="19">
        <f t="shared" si="207"/>
        <v>0</v>
      </c>
      <c r="J177" s="30">
        <f t="shared" si="208"/>
        <v>0</v>
      </c>
      <c r="K177" s="31" t="e">
        <f t="shared" si="209"/>
        <v>#DIV/0!</v>
      </c>
      <c r="L177" s="21">
        <v>0</v>
      </c>
      <c r="M177" s="21">
        <v>0</v>
      </c>
      <c r="N177" s="19"/>
      <c r="O177" s="19">
        <f t="shared" si="233"/>
        <v>0</v>
      </c>
      <c r="P177" s="30">
        <f t="shared" si="234"/>
        <v>0</v>
      </c>
      <c r="Q177" s="34" t="e">
        <f t="shared" si="210"/>
        <v>#DIV/0!</v>
      </c>
      <c r="R177" s="15"/>
      <c r="S177" s="10" t="s">
        <v>60</v>
      </c>
    </row>
    <row r="178" spans="1:19" ht="18.75" hidden="1" x14ac:dyDescent="0.25">
      <c r="A178" s="11" t="str">
        <f t="shared" si="206"/>
        <v>b</v>
      </c>
      <c r="B178" s="3" t="s">
        <v>2</v>
      </c>
      <c r="C178" s="5" t="s">
        <v>9</v>
      </c>
      <c r="D178" s="19"/>
      <c r="E178" s="19"/>
      <c r="F178" s="19">
        <v>0</v>
      </c>
      <c r="G178" s="19"/>
      <c r="H178" s="19"/>
      <c r="I178" s="19">
        <f t="shared" si="207"/>
        <v>0</v>
      </c>
      <c r="J178" s="30">
        <f t="shared" si="208"/>
        <v>0</v>
      </c>
      <c r="K178" s="31" t="e">
        <f t="shared" si="209"/>
        <v>#DIV/0!</v>
      </c>
      <c r="L178" s="21">
        <v>0</v>
      </c>
      <c r="M178" s="21">
        <v>0</v>
      </c>
      <c r="N178" s="19"/>
      <c r="O178" s="19">
        <f t="shared" si="233"/>
        <v>0</v>
      </c>
      <c r="P178" s="30">
        <f t="shared" si="234"/>
        <v>0</v>
      </c>
      <c r="Q178" s="34" t="e">
        <f t="shared" si="210"/>
        <v>#DIV/0!</v>
      </c>
      <c r="R178" s="15"/>
      <c r="S178" s="10" t="s">
        <v>60</v>
      </c>
    </row>
    <row r="179" spans="1:19" ht="18.75" hidden="1" x14ac:dyDescent="0.25">
      <c r="A179" s="11" t="str">
        <f t="shared" si="206"/>
        <v>b</v>
      </c>
      <c r="B179" s="3" t="s">
        <v>2</v>
      </c>
      <c r="C179" s="5" t="s">
        <v>10</v>
      </c>
      <c r="D179" s="19"/>
      <c r="E179" s="19"/>
      <c r="F179" s="19">
        <v>0</v>
      </c>
      <c r="G179" s="19"/>
      <c r="H179" s="19"/>
      <c r="I179" s="19">
        <f t="shared" si="207"/>
        <v>0</v>
      </c>
      <c r="J179" s="30">
        <f t="shared" si="208"/>
        <v>0</v>
      </c>
      <c r="K179" s="31" t="e">
        <f t="shared" si="209"/>
        <v>#DIV/0!</v>
      </c>
      <c r="L179" s="21">
        <v>0</v>
      </c>
      <c r="M179" s="21">
        <v>0</v>
      </c>
      <c r="N179" s="19"/>
      <c r="O179" s="19">
        <f t="shared" si="233"/>
        <v>0</v>
      </c>
      <c r="P179" s="30">
        <f t="shared" si="234"/>
        <v>0</v>
      </c>
      <c r="Q179" s="34" t="e">
        <f t="shared" si="210"/>
        <v>#DIV/0!</v>
      </c>
      <c r="R179" s="15"/>
      <c r="S179" s="10" t="s">
        <v>60</v>
      </c>
    </row>
    <row r="180" spans="1:19" ht="18.75" hidden="1" x14ac:dyDescent="0.25">
      <c r="A180" s="11" t="str">
        <f t="shared" si="206"/>
        <v>b</v>
      </c>
      <c r="B180" s="3" t="s">
        <v>2</v>
      </c>
      <c r="C180" s="2" t="s">
        <v>11</v>
      </c>
      <c r="D180" s="18"/>
      <c r="E180" s="18"/>
      <c r="F180" s="18">
        <v>0</v>
      </c>
      <c r="G180" s="18"/>
      <c r="H180" s="18"/>
      <c r="I180" s="19">
        <f t="shared" si="207"/>
        <v>0</v>
      </c>
      <c r="J180" s="30">
        <f t="shared" si="208"/>
        <v>0</v>
      </c>
      <c r="K180" s="31" t="e">
        <f t="shared" si="209"/>
        <v>#DIV/0!</v>
      </c>
      <c r="L180" s="18">
        <v>0</v>
      </c>
      <c r="M180" s="18">
        <v>0</v>
      </c>
      <c r="N180" s="18"/>
      <c r="O180" s="18">
        <f t="shared" si="233"/>
        <v>0</v>
      </c>
      <c r="P180" s="32">
        <f t="shared" si="234"/>
        <v>0</v>
      </c>
      <c r="Q180" s="33" t="e">
        <f t="shared" si="210"/>
        <v>#DIV/0!</v>
      </c>
      <c r="R180" s="14"/>
      <c r="S180" s="10" t="s">
        <v>60</v>
      </c>
    </row>
    <row r="181" spans="1:19" ht="18.75" hidden="1" x14ac:dyDescent="0.25">
      <c r="A181" s="11" t="str">
        <f t="shared" si="206"/>
        <v>b</v>
      </c>
      <c r="B181" s="3" t="s">
        <v>2</v>
      </c>
      <c r="C181" s="2" t="s">
        <v>12</v>
      </c>
      <c r="D181" s="18"/>
      <c r="E181" s="18"/>
      <c r="F181" s="18">
        <v>0</v>
      </c>
      <c r="G181" s="18"/>
      <c r="H181" s="18"/>
      <c r="I181" s="19">
        <f t="shared" si="207"/>
        <v>0</v>
      </c>
      <c r="J181" s="30">
        <f t="shared" si="208"/>
        <v>0</v>
      </c>
      <c r="K181" s="31" t="e">
        <f t="shared" si="209"/>
        <v>#DIV/0!</v>
      </c>
      <c r="L181" s="18">
        <v>0</v>
      </c>
      <c r="M181" s="18">
        <v>0</v>
      </c>
      <c r="N181" s="18"/>
      <c r="O181" s="18">
        <f t="shared" si="233"/>
        <v>0</v>
      </c>
      <c r="P181" s="32">
        <f t="shared" si="234"/>
        <v>0</v>
      </c>
      <c r="Q181" s="33" t="e">
        <f t="shared" si="210"/>
        <v>#DIV/0!</v>
      </c>
      <c r="R181" s="14"/>
      <c r="S181" s="10" t="s">
        <v>60</v>
      </c>
    </row>
    <row r="182" spans="1:19" ht="18.75" hidden="1" x14ac:dyDescent="0.25">
      <c r="A182" s="11" t="str">
        <f t="shared" si="206"/>
        <v>b</v>
      </c>
      <c r="B182" s="3" t="s">
        <v>2</v>
      </c>
      <c r="C182" s="2" t="s">
        <v>13</v>
      </c>
      <c r="D182" s="18"/>
      <c r="E182" s="18"/>
      <c r="F182" s="18">
        <v>0</v>
      </c>
      <c r="G182" s="18"/>
      <c r="H182" s="18"/>
      <c r="I182" s="19">
        <f t="shared" si="207"/>
        <v>0</v>
      </c>
      <c r="J182" s="30">
        <f t="shared" si="208"/>
        <v>0</v>
      </c>
      <c r="K182" s="31" t="e">
        <f t="shared" si="209"/>
        <v>#DIV/0!</v>
      </c>
      <c r="L182" s="18">
        <v>0</v>
      </c>
      <c r="M182" s="18">
        <v>0</v>
      </c>
      <c r="N182" s="18"/>
      <c r="O182" s="18">
        <f t="shared" si="233"/>
        <v>0</v>
      </c>
      <c r="P182" s="32">
        <f t="shared" si="234"/>
        <v>0</v>
      </c>
      <c r="Q182" s="33" t="e">
        <f t="shared" si="210"/>
        <v>#DIV/0!</v>
      </c>
      <c r="R182" s="14"/>
      <c r="S182" s="10" t="s">
        <v>60</v>
      </c>
    </row>
    <row r="183" spans="1:19" ht="36" x14ac:dyDescent="0.25">
      <c r="A183" s="11" t="str">
        <f t="shared" si="206"/>
        <v>a</v>
      </c>
      <c r="B183" s="16" t="s">
        <v>76</v>
      </c>
      <c r="C183" s="17" t="s">
        <v>29</v>
      </c>
      <c r="D183" s="19"/>
      <c r="E183" s="19"/>
      <c r="F183" s="19">
        <f t="shared" ref="F183" si="235">F184+F192+F193+F194</f>
        <v>1532450</v>
      </c>
      <c r="G183" s="19">
        <f t="shared" ref="G183:H183" si="236">G184+G192+G193+G194</f>
        <v>1306151</v>
      </c>
      <c r="H183" s="19">
        <f t="shared" si="236"/>
        <v>200000</v>
      </c>
      <c r="I183" s="19">
        <f t="shared" si="207"/>
        <v>1506151</v>
      </c>
      <c r="J183" s="30">
        <f t="shared" si="208"/>
        <v>26299</v>
      </c>
      <c r="K183" s="31">
        <f t="shared" si="209"/>
        <v>0.98283859179744848</v>
      </c>
      <c r="L183" s="20">
        <f t="shared" ref="L183:M183" si="237">L184+L192+L193+L194</f>
        <v>2100000</v>
      </c>
      <c r="M183" s="20">
        <f t="shared" si="237"/>
        <v>2276500</v>
      </c>
      <c r="N183" s="19">
        <f t="shared" ref="N183" si="238">N184+N192+N193+N194</f>
        <v>590000</v>
      </c>
      <c r="O183" s="19">
        <f t="shared" ref="O183" si="239">O184+O192+O193+O194</f>
        <v>2096151</v>
      </c>
      <c r="P183" s="30">
        <f t="shared" ref="P183" si="240">P184+P192+P193+P194</f>
        <v>180349</v>
      </c>
      <c r="Q183" s="34">
        <f t="shared" si="210"/>
        <v>0.92077794860531514</v>
      </c>
      <c r="R183" s="15"/>
      <c r="S183" s="10" t="s">
        <v>60</v>
      </c>
    </row>
    <row r="184" spans="1:19" ht="18.75" x14ac:dyDescent="0.25">
      <c r="A184" s="11" t="str">
        <f t="shared" si="206"/>
        <v>a</v>
      </c>
      <c r="B184" s="1" t="s">
        <v>2</v>
      </c>
      <c r="C184" s="2" t="s">
        <v>3</v>
      </c>
      <c r="D184" s="18"/>
      <c r="E184" s="18"/>
      <c r="F184" s="18">
        <f t="shared" ref="F184" si="241">F185+F186+F187+F188+F189+F190+F191</f>
        <v>1532450</v>
      </c>
      <c r="G184" s="18">
        <f t="shared" ref="G184:H184" si="242">G185+G186+G187+G188+G189+G190+G191</f>
        <v>1306151</v>
      </c>
      <c r="H184" s="18">
        <f t="shared" si="242"/>
        <v>200000</v>
      </c>
      <c r="I184" s="19">
        <f t="shared" si="207"/>
        <v>1506151</v>
      </c>
      <c r="J184" s="30">
        <f t="shared" si="208"/>
        <v>26299</v>
      </c>
      <c r="K184" s="31">
        <f t="shared" si="209"/>
        <v>0.98283859179744848</v>
      </c>
      <c r="L184" s="18">
        <f t="shared" ref="L184:M184" si="243">L185+L186+L187+L188+L189+L190+L191</f>
        <v>2100000</v>
      </c>
      <c r="M184" s="18">
        <f t="shared" si="243"/>
        <v>2276500</v>
      </c>
      <c r="N184" s="18">
        <f t="shared" ref="N184:P184" si="244">N185+N186+N187+N188+N189+N190+N191</f>
        <v>590000</v>
      </c>
      <c r="O184" s="18">
        <f t="shared" si="244"/>
        <v>2096151</v>
      </c>
      <c r="P184" s="32">
        <f t="shared" si="244"/>
        <v>180349</v>
      </c>
      <c r="Q184" s="33">
        <f t="shared" si="210"/>
        <v>0.92077794860531514</v>
      </c>
      <c r="R184" s="14"/>
      <c r="S184" s="10" t="s">
        <v>60</v>
      </c>
    </row>
    <row r="185" spans="1:19" ht="18.75" hidden="1" x14ac:dyDescent="0.25">
      <c r="A185" s="11" t="str">
        <f t="shared" si="206"/>
        <v>b</v>
      </c>
      <c r="B185" s="3" t="s">
        <v>2</v>
      </c>
      <c r="C185" s="4" t="s">
        <v>4</v>
      </c>
      <c r="D185" s="19"/>
      <c r="E185" s="19"/>
      <c r="F185" s="19">
        <v>0</v>
      </c>
      <c r="G185" s="19"/>
      <c r="H185" s="19"/>
      <c r="I185" s="19">
        <f t="shared" si="207"/>
        <v>0</v>
      </c>
      <c r="J185" s="30">
        <f t="shared" si="208"/>
        <v>0</v>
      </c>
      <c r="K185" s="31" t="e">
        <f t="shared" si="209"/>
        <v>#DIV/0!</v>
      </c>
      <c r="L185" s="21">
        <v>0</v>
      </c>
      <c r="M185" s="21">
        <v>0</v>
      </c>
      <c r="N185" s="19"/>
      <c r="O185" s="19">
        <f t="shared" ref="O185:O194" si="245">I185+N185</f>
        <v>0</v>
      </c>
      <c r="P185" s="30">
        <f t="shared" ref="P185:P194" si="246">M185-O185</f>
        <v>0</v>
      </c>
      <c r="Q185" s="34" t="e">
        <f t="shared" si="210"/>
        <v>#DIV/0!</v>
      </c>
      <c r="R185" s="15"/>
      <c r="S185" s="10" t="s">
        <v>60</v>
      </c>
    </row>
    <row r="186" spans="1:19" ht="18.75" hidden="1" x14ac:dyDescent="0.25">
      <c r="A186" s="11" t="str">
        <f t="shared" si="206"/>
        <v>b</v>
      </c>
      <c r="B186" s="3" t="s">
        <v>2</v>
      </c>
      <c r="C186" s="4" t="s">
        <v>5</v>
      </c>
      <c r="D186" s="19"/>
      <c r="E186" s="19"/>
      <c r="F186" s="19">
        <v>0</v>
      </c>
      <c r="G186" s="19"/>
      <c r="H186" s="19"/>
      <c r="I186" s="19">
        <f t="shared" si="207"/>
        <v>0</v>
      </c>
      <c r="J186" s="30">
        <f t="shared" si="208"/>
        <v>0</v>
      </c>
      <c r="K186" s="31" t="e">
        <f t="shared" si="209"/>
        <v>#DIV/0!</v>
      </c>
      <c r="L186" s="21">
        <v>0</v>
      </c>
      <c r="M186" s="21">
        <v>0</v>
      </c>
      <c r="N186" s="19"/>
      <c r="O186" s="19">
        <f t="shared" si="245"/>
        <v>0</v>
      </c>
      <c r="P186" s="30">
        <f t="shared" si="246"/>
        <v>0</v>
      </c>
      <c r="Q186" s="34" t="e">
        <f t="shared" si="210"/>
        <v>#DIV/0!</v>
      </c>
      <c r="R186" s="15"/>
      <c r="S186" s="10" t="s">
        <v>60</v>
      </c>
    </row>
    <row r="187" spans="1:19" ht="18.75" hidden="1" x14ac:dyDescent="0.25">
      <c r="A187" s="11" t="str">
        <f t="shared" si="206"/>
        <v>b</v>
      </c>
      <c r="B187" s="3" t="s">
        <v>2</v>
      </c>
      <c r="C187" s="4" t="s">
        <v>6</v>
      </c>
      <c r="D187" s="19"/>
      <c r="E187" s="19"/>
      <c r="F187" s="19">
        <v>0</v>
      </c>
      <c r="G187" s="19"/>
      <c r="H187" s="19"/>
      <c r="I187" s="19">
        <f t="shared" si="207"/>
        <v>0</v>
      </c>
      <c r="J187" s="30">
        <f t="shared" si="208"/>
        <v>0</v>
      </c>
      <c r="K187" s="31" t="e">
        <f t="shared" si="209"/>
        <v>#DIV/0!</v>
      </c>
      <c r="L187" s="21">
        <v>0</v>
      </c>
      <c r="M187" s="21">
        <v>0</v>
      </c>
      <c r="N187" s="19"/>
      <c r="O187" s="19">
        <f t="shared" si="245"/>
        <v>0</v>
      </c>
      <c r="P187" s="30">
        <f t="shared" si="246"/>
        <v>0</v>
      </c>
      <c r="Q187" s="34" t="e">
        <f t="shared" si="210"/>
        <v>#DIV/0!</v>
      </c>
      <c r="R187" s="15"/>
      <c r="S187" s="10" t="s">
        <v>60</v>
      </c>
    </row>
    <row r="188" spans="1:19" ht="18.75" hidden="1" x14ac:dyDescent="0.25">
      <c r="A188" s="11" t="str">
        <f t="shared" si="206"/>
        <v>b</v>
      </c>
      <c r="B188" s="3" t="s">
        <v>2</v>
      </c>
      <c r="C188" s="5" t="s">
        <v>7</v>
      </c>
      <c r="D188" s="19"/>
      <c r="E188" s="19"/>
      <c r="F188" s="19">
        <v>0</v>
      </c>
      <c r="G188" s="19"/>
      <c r="H188" s="19"/>
      <c r="I188" s="19">
        <f t="shared" si="207"/>
        <v>0</v>
      </c>
      <c r="J188" s="30">
        <f t="shared" si="208"/>
        <v>0</v>
      </c>
      <c r="K188" s="31" t="e">
        <f t="shared" si="209"/>
        <v>#DIV/0!</v>
      </c>
      <c r="L188" s="21">
        <v>0</v>
      </c>
      <c r="M188" s="21">
        <v>0</v>
      </c>
      <c r="N188" s="19"/>
      <c r="O188" s="19">
        <f t="shared" si="245"/>
        <v>0</v>
      </c>
      <c r="P188" s="30">
        <f t="shared" si="246"/>
        <v>0</v>
      </c>
      <c r="Q188" s="34" t="e">
        <f t="shared" si="210"/>
        <v>#DIV/0!</v>
      </c>
      <c r="R188" s="15"/>
      <c r="S188" s="10" t="s">
        <v>60</v>
      </c>
    </row>
    <row r="189" spans="1:19" ht="18.75" hidden="1" x14ac:dyDescent="0.25">
      <c r="A189" s="11" t="str">
        <f t="shared" si="206"/>
        <v>b</v>
      </c>
      <c r="B189" s="3" t="s">
        <v>2</v>
      </c>
      <c r="C189" s="5" t="s">
        <v>8</v>
      </c>
      <c r="D189" s="19"/>
      <c r="E189" s="19"/>
      <c r="F189" s="19">
        <v>0</v>
      </c>
      <c r="G189" s="19"/>
      <c r="H189" s="19"/>
      <c r="I189" s="19">
        <f t="shared" si="207"/>
        <v>0</v>
      </c>
      <c r="J189" s="30">
        <f t="shared" si="208"/>
        <v>0</v>
      </c>
      <c r="K189" s="31" t="e">
        <f t="shared" si="209"/>
        <v>#DIV/0!</v>
      </c>
      <c r="L189" s="21">
        <v>0</v>
      </c>
      <c r="M189" s="21">
        <v>0</v>
      </c>
      <c r="N189" s="19"/>
      <c r="O189" s="19">
        <f t="shared" si="245"/>
        <v>0</v>
      </c>
      <c r="P189" s="30">
        <f t="shared" si="246"/>
        <v>0</v>
      </c>
      <c r="Q189" s="34" t="e">
        <f t="shared" si="210"/>
        <v>#DIV/0!</v>
      </c>
      <c r="R189" s="15"/>
      <c r="S189" s="10" t="s">
        <v>60</v>
      </c>
    </row>
    <row r="190" spans="1:19" ht="18.75" x14ac:dyDescent="0.25">
      <c r="A190" s="11" t="str">
        <f t="shared" si="206"/>
        <v>a</v>
      </c>
      <c r="B190" s="3" t="s">
        <v>2</v>
      </c>
      <c r="C190" s="5" t="s">
        <v>9</v>
      </c>
      <c r="D190" s="19"/>
      <c r="E190" s="19"/>
      <c r="F190" s="19">
        <v>1532450</v>
      </c>
      <c r="G190" s="19">
        <v>1306151</v>
      </c>
      <c r="H190" s="19">
        <v>200000</v>
      </c>
      <c r="I190" s="19">
        <f t="shared" si="207"/>
        <v>1506151</v>
      </c>
      <c r="J190" s="30">
        <f t="shared" si="208"/>
        <v>26299</v>
      </c>
      <c r="K190" s="31">
        <f t="shared" si="209"/>
        <v>0.98283859179744848</v>
      </c>
      <c r="L190" s="21">
        <v>2100000</v>
      </c>
      <c r="M190" s="21">
        <v>2276500</v>
      </c>
      <c r="N190" s="19">
        <v>590000</v>
      </c>
      <c r="O190" s="19">
        <f t="shared" si="245"/>
        <v>2096151</v>
      </c>
      <c r="P190" s="30">
        <f t="shared" si="246"/>
        <v>180349</v>
      </c>
      <c r="Q190" s="34">
        <f t="shared" si="210"/>
        <v>0.92077794860531514</v>
      </c>
      <c r="R190" s="15"/>
      <c r="S190" s="10" t="s">
        <v>60</v>
      </c>
    </row>
    <row r="191" spans="1:19" ht="18.75" hidden="1" x14ac:dyDescent="0.25">
      <c r="A191" s="11" t="str">
        <f t="shared" si="206"/>
        <v>b</v>
      </c>
      <c r="B191" s="3" t="s">
        <v>2</v>
      </c>
      <c r="C191" s="5" t="s">
        <v>10</v>
      </c>
      <c r="D191" s="19"/>
      <c r="E191" s="19"/>
      <c r="F191" s="19">
        <v>0</v>
      </c>
      <c r="G191" s="19"/>
      <c r="H191" s="19"/>
      <c r="I191" s="19">
        <f t="shared" si="207"/>
        <v>0</v>
      </c>
      <c r="J191" s="30">
        <f t="shared" si="208"/>
        <v>0</v>
      </c>
      <c r="K191" s="31" t="e">
        <f t="shared" si="209"/>
        <v>#DIV/0!</v>
      </c>
      <c r="L191" s="21">
        <v>0</v>
      </c>
      <c r="M191" s="21">
        <v>0</v>
      </c>
      <c r="N191" s="19"/>
      <c r="O191" s="19">
        <f t="shared" si="245"/>
        <v>0</v>
      </c>
      <c r="P191" s="30">
        <f t="shared" si="246"/>
        <v>0</v>
      </c>
      <c r="Q191" s="34" t="e">
        <f t="shared" si="210"/>
        <v>#DIV/0!</v>
      </c>
      <c r="R191" s="15"/>
      <c r="S191" s="10" t="s">
        <v>60</v>
      </c>
    </row>
    <row r="192" spans="1:19" ht="18.75" hidden="1" x14ac:dyDescent="0.25">
      <c r="A192" s="11" t="str">
        <f t="shared" si="206"/>
        <v>b</v>
      </c>
      <c r="B192" s="3" t="s">
        <v>2</v>
      </c>
      <c r="C192" s="2" t="s">
        <v>11</v>
      </c>
      <c r="D192" s="18"/>
      <c r="E192" s="18"/>
      <c r="F192" s="18">
        <v>0</v>
      </c>
      <c r="G192" s="18"/>
      <c r="H192" s="18"/>
      <c r="I192" s="19">
        <f t="shared" si="207"/>
        <v>0</v>
      </c>
      <c r="J192" s="30">
        <f t="shared" si="208"/>
        <v>0</v>
      </c>
      <c r="K192" s="31" t="e">
        <f t="shared" si="209"/>
        <v>#DIV/0!</v>
      </c>
      <c r="L192" s="18">
        <v>0</v>
      </c>
      <c r="M192" s="18">
        <v>0</v>
      </c>
      <c r="N192" s="18"/>
      <c r="O192" s="18">
        <f t="shared" si="245"/>
        <v>0</v>
      </c>
      <c r="P192" s="32">
        <f t="shared" si="246"/>
        <v>0</v>
      </c>
      <c r="Q192" s="33" t="e">
        <f t="shared" si="210"/>
        <v>#DIV/0!</v>
      </c>
      <c r="R192" s="14"/>
      <c r="S192" s="10" t="s">
        <v>60</v>
      </c>
    </row>
    <row r="193" spans="1:19" ht="18.75" hidden="1" x14ac:dyDescent="0.25">
      <c r="A193" s="11" t="str">
        <f t="shared" si="206"/>
        <v>b</v>
      </c>
      <c r="B193" s="3" t="s">
        <v>2</v>
      </c>
      <c r="C193" s="2" t="s">
        <v>12</v>
      </c>
      <c r="D193" s="18"/>
      <c r="E193" s="18"/>
      <c r="F193" s="18">
        <v>0</v>
      </c>
      <c r="G193" s="18"/>
      <c r="H193" s="18"/>
      <c r="I193" s="19">
        <f t="shared" si="207"/>
        <v>0</v>
      </c>
      <c r="J193" s="30">
        <f t="shared" si="208"/>
        <v>0</v>
      </c>
      <c r="K193" s="31" t="e">
        <f t="shared" si="209"/>
        <v>#DIV/0!</v>
      </c>
      <c r="L193" s="18">
        <v>0</v>
      </c>
      <c r="M193" s="18">
        <v>0</v>
      </c>
      <c r="N193" s="18"/>
      <c r="O193" s="18">
        <f t="shared" si="245"/>
        <v>0</v>
      </c>
      <c r="P193" s="32">
        <f t="shared" si="246"/>
        <v>0</v>
      </c>
      <c r="Q193" s="33" t="e">
        <f t="shared" si="210"/>
        <v>#DIV/0!</v>
      </c>
      <c r="R193" s="14"/>
      <c r="S193" s="10" t="s">
        <v>60</v>
      </c>
    </row>
    <row r="194" spans="1:19" ht="18.75" hidden="1" x14ac:dyDescent="0.25">
      <c r="A194" s="11" t="str">
        <f t="shared" si="206"/>
        <v>b</v>
      </c>
      <c r="B194" s="3" t="s">
        <v>2</v>
      </c>
      <c r="C194" s="2" t="s">
        <v>13</v>
      </c>
      <c r="D194" s="18"/>
      <c r="E194" s="18"/>
      <c r="F194" s="18">
        <v>0</v>
      </c>
      <c r="G194" s="18"/>
      <c r="H194" s="18"/>
      <c r="I194" s="19">
        <f t="shared" si="207"/>
        <v>0</v>
      </c>
      <c r="J194" s="30">
        <f t="shared" si="208"/>
        <v>0</v>
      </c>
      <c r="K194" s="31" t="e">
        <f t="shared" si="209"/>
        <v>#DIV/0!</v>
      </c>
      <c r="L194" s="18">
        <v>0</v>
      </c>
      <c r="M194" s="18">
        <v>0</v>
      </c>
      <c r="N194" s="18"/>
      <c r="O194" s="18">
        <f t="shared" si="245"/>
        <v>0</v>
      </c>
      <c r="P194" s="32">
        <f t="shared" si="246"/>
        <v>0</v>
      </c>
      <c r="Q194" s="33" t="e">
        <f t="shared" si="210"/>
        <v>#DIV/0!</v>
      </c>
      <c r="R194" s="14"/>
      <c r="S194" s="10" t="s">
        <v>60</v>
      </c>
    </row>
    <row r="195" spans="1:19" ht="54" x14ac:dyDescent="0.25">
      <c r="A195" s="11" t="str">
        <f t="shared" si="206"/>
        <v>a</v>
      </c>
      <c r="B195" s="16" t="s">
        <v>77</v>
      </c>
      <c r="C195" s="17" t="s">
        <v>78</v>
      </c>
      <c r="D195" s="19"/>
      <c r="E195" s="19"/>
      <c r="F195" s="19">
        <f t="shared" ref="F195" si="247">F196+F204+F205+F206</f>
        <v>165750</v>
      </c>
      <c r="G195" s="19">
        <f t="shared" ref="G195:H195" si="248">G196+G204+G205+G206</f>
        <v>105680</v>
      </c>
      <c r="H195" s="19">
        <f t="shared" si="248"/>
        <v>16000</v>
      </c>
      <c r="I195" s="19">
        <f t="shared" si="207"/>
        <v>121680</v>
      </c>
      <c r="J195" s="30">
        <f t="shared" si="208"/>
        <v>44070</v>
      </c>
      <c r="K195" s="31">
        <f t="shared" si="209"/>
        <v>0.73411764705882354</v>
      </c>
      <c r="L195" s="20">
        <f t="shared" ref="L195:M195" si="249">L196+L204+L205+L206</f>
        <v>260000</v>
      </c>
      <c r="M195" s="20">
        <f t="shared" si="249"/>
        <v>252000</v>
      </c>
      <c r="N195" s="19">
        <f t="shared" ref="N195" si="250">N196+N204+N205+N206</f>
        <v>63000</v>
      </c>
      <c r="O195" s="19">
        <f t="shared" ref="O195" si="251">O196+O204+O205+O206</f>
        <v>184680</v>
      </c>
      <c r="P195" s="30">
        <f t="shared" ref="P195" si="252">P196+P204+P205+P206</f>
        <v>67320</v>
      </c>
      <c r="Q195" s="34">
        <f t="shared" si="210"/>
        <v>0.73285714285714287</v>
      </c>
      <c r="R195" s="15"/>
      <c r="S195" s="10" t="s">
        <v>60</v>
      </c>
    </row>
    <row r="196" spans="1:19" ht="18.75" x14ac:dyDescent="0.25">
      <c r="A196" s="11" t="str">
        <f t="shared" si="206"/>
        <v>a</v>
      </c>
      <c r="B196" s="1" t="s">
        <v>2</v>
      </c>
      <c r="C196" s="2" t="s">
        <v>3</v>
      </c>
      <c r="D196" s="18"/>
      <c r="E196" s="18"/>
      <c r="F196" s="18">
        <f t="shared" ref="F196" si="253">F197+F198+F199+F200+F201+F202+F203</f>
        <v>165750</v>
      </c>
      <c r="G196" s="18">
        <f t="shared" ref="G196:H196" si="254">G197+G198+G199+G200+G201+G202+G203</f>
        <v>105680</v>
      </c>
      <c r="H196" s="18">
        <f t="shared" si="254"/>
        <v>16000</v>
      </c>
      <c r="I196" s="19">
        <f t="shared" si="207"/>
        <v>121680</v>
      </c>
      <c r="J196" s="30">
        <f t="shared" si="208"/>
        <v>44070</v>
      </c>
      <c r="K196" s="31">
        <f t="shared" si="209"/>
        <v>0.73411764705882354</v>
      </c>
      <c r="L196" s="18">
        <f t="shared" ref="L196:M196" si="255">L197+L198+L199+L200+L201+L202+L203</f>
        <v>260000</v>
      </c>
      <c r="M196" s="18">
        <f t="shared" si="255"/>
        <v>252000</v>
      </c>
      <c r="N196" s="18">
        <f t="shared" ref="N196:P196" si="256">N197+N198+N199+N200+N201+N202+N203</f>
        <v>63000</v>
      </c>
      <c r="O196" s="18">
        <f t="shared" si="256"/>
        <v>184680</v>
      </c>
      <c r="P196" s="32">
        <f t="shared" si="256"/>
        <v>67320</v>
      </c>
      <c r="Q196" s="33">
        <f t="shared" si="210"/>
        <v>0.73285714285714287</v>
      </c>
      <c r="R196" s="14"/>
      <c r="S196" s="10" t="s">
        <v>60</v>
      </c>
    </row>
    <row r="197" spans="1:19" ht="18.75" hidden="1" x14ac:dyDescent="0.25">
      <c r="A197" s="11" t="str">
        <f t="shared" si="206"/>
        <v>b</v>
      </c>
      <c r="B197" s="3" t="s">
        <v>2</v>
      </c>
      <c r="C197" s="4" t="s">
        <v>4</v>
      </c>
      <c r="D197" s="19"/>
      <c r="E197" s="19"/>
      <c r="F197" s="19">
        <v>0</v>
      </c>
      <c r="G197" s="19"/>
      <c r="H197" s="19"/>
      <c r="I197" s="19">
        <f t="shared" si="207"/>
        <v>0</v>
      </c>
      <c r="J197" s="30">
        <f t="shared" si="208"/>
        <v>0</v>
      </c>
      <c r="K197" s="31" t="e">
        <f t="shared" si="209"/>
        <v>#DIV/0!</v>
      </c>
      <c r="L197" s="21">
        <v>0</v>
      </c>
      <c r="M197" s="21">
        <v>0</v>
      </c>
      <c r="N197" s="19"/>
      <c r="O197" s="19">
        <f t="shared" ref="O197:O206" si="257">I197+N197</f>
        <v>0</v>
      </c>
      <c r="P197" s="30">
        <f t="shared" ref="P197:P206" si="258">M197-O197</f>
        <v>0</v>
      </c>
      <c r="Q197" s="34" t="e">
        <f t="shared" si="210"/>
        <v>#DIV/0!</v>
      </c>
      <c r="R197" s="15"/>
      <c r="S197" s="10" t="s">
        <v>60</v>
      </c>
    </row>
    <row r="198" spans="1:19" ht="18.75" hidden="1" x14ac:dyDescent="0.25">
      <c r="A198" s="11" t="str">
        <f t="shared" si="206"/>
        <v>b</v>
      </c>
      <c r="B198" s="3" t="s">
        <v>2</v>
      </c>
      <c r="C198" s="4" t="s">
        <v>5</v>
      </c>
      <c r="D198" s="19"/>
      <c r="E198" s="19"/>
      <c r="F198" s="19">
        <v>0</v>
      </c>
      <c r="G198" s="19"/>
      <c r="H198" s="19"/>
      <c r="I198" s="19">
        <f t="shared" si="207"/>
        <v>0</v>
      </c>
      <c r="J198" s="30">
        <f t="shared" si="208"/>
        <v>0</v>
      </c>
      <c r="K198" s="31" t="e">
        <f t="shared" si="209"/>
        <v>#DIV/0!</v>
      </c>
      <c r="L198" s="21">
        <v>0</v>
      </c>
      <c r="M198" s="21">
        <v>0</v>
      </c>
      <c r="N198" s="19"/>
      <c r="O198" s="19">
        <f t="shared" si="257"/>
        <v>0</v>
      </c>
      <c r="P198" s="30">
        <f t="shared" si="258"/>
        <v>0</v>
      </c>
      <c r="Q198" s="34" t="e">
        <f t="shared" si="210"/>
        <v>#DIV/0!</v>
      </c>
      <c r="R198" s="15"/>
      <c r="S198" s="10" t="s">
        <v>60</v>
      </c>
    </row>
    <row r="199" spans="1:19" ht="18.75" hidden="1" x14ac:dyDescent="0.25">
      <c r="A199" s="11" t="str">
        <f t="shared" si="206"/>
        <v>b</v>
      </c>
      <c r="B199" s="3" t="s">
        <v>2</v>
      </c>
      <c r="C199" s="4" t="s">
        <v>6</v>
      </c>
      <c r="D199" s="19"/>
      <c r="E199" s="19"/>
      <c r="F199" s="19">
        <v>0</v>
      </c>
      <c r="G199" s="19"/>
      <c r="H199" s="19"/>
      <c r="I199" s="19">
        <f t="shared" si="207"/>
        <v>0</v>
      </c>
      <c r="J199" s="30">
        <f t="shared" si="208"/>
        <v>0</v>
      </c>
      <c r="K199" s="31" t="e">
        <f t="shared" si="209"/>
        <v>#DIV/0!</v>
      </c>
      <c r="L199" s="21">
        <v>0</v>
      </c>
      <c r="M199" s="21">
        <v>0</v>
      </c>
      <c r="N199" s="19"/>
      <c r="O199" s="19">
        <f t="shared" si="257"/>
        <v>0</v>
      </c>
      <c r="P199" s="30">
        <f t="shared" si="258"/>
        <v>0</v>
      </c>
      <c r="Q199" s="34" t="e">
        <f t="shared" si="210"/>
        <v>#DIV/0!</v>
      </c>
      <c r="R199" s="15"/>
      <c r="S199" s="10" t="s">
        <v>60</v>
      </c>
    </row>
    <row r="200" spans="1:19" ht="18.75" hidden="1" x14ac:dyDescent="0.25">
      <c r="A200" s="11" t="str">
        <f t="shared" si="206"/>
        <v>b</v>
      </c>
      <c r="B200" s="3" t="s">
        <v>2</v>
      </c>
      <c r="C200" s="5" t="s">
        <v>7</v>
      </c>
      <c r="D200" s="19"/>
      <c r="E200" s="19"/>
      <c r="F200" s="19">
        <v>0</v>
      </c>
      <c r="G200" s="19"/>
      <c r="H200" s="19"/>
      <c r="I200" s="19">
        <f t="shared" si="207"/>
        <v>0</v>
      </c>
      <c r="J200" s="30">
        <f t="shared" si="208"/>
        <v>0</v>
      </c>
      <c r="K200" s="31" t="e">
        <f t="shared" si="209"/>
        <v>#DIV/0!</v>
      </c>
      <c r="L200" s="21">
        <v>0</v>
      </c>
      <c r="M200" s="21">
        <v>0</v>
      </c>
      <c r="N200" s="19"/>
      <c r="O200" s="19">
        <f t="shared" si="257"/>
        <v>0</v>
      </c>
      <c r="P200" s="30">
        <f t="shared" si="258"/>
        <v>0</v>
      </c>
      <c r="Q200" s="34" t="e">
        <f t="shared" si="210"/>
        <v>#DIV/0!</v>
      </c>
      <c r="R200" s="15"/>
      <c r="S200" s="10" t="s">
        <v>60</v>
      </c>
    </row>
    <row r="201" spans="1:19" ht="18.75" hidden="1" x14ac:dyDescent="0.25">
      <c r="A201" s="11" t="str">
        <f t="shared" si="206"/>
        <v>b</v>
      </c>
      <c r="B201" s="3" t="s">
        <v>2</v>
      </c>
      <c r="C201" s="5" t="s">
        <v>8</v>
      </c>
      <c r="D201" s="19"/>
      <c r="E201" s="19"/>
      <c r="F201" s="19">
        <v>0</v>
      </c>
      <c r="G201" s="19"/>
      <c r="H201" s="19"/>
      <c r="I201" s="19">
        <f t="shared" si="207"/>
        <v>0</v>
      </c>
      <c r="J201" s="30">
        <f t="shared" si="208"/>
        <v>0</v>
      </c>
      <c r="K201" s="31" t="e">
        <f t="shared" si="209"/>
        <v>#DIV/0!</v>
      </c>
      <c r="L201" s="21">
        <v>0</v>
      </c>
      <c r="M201" s="21">
        <v>0</v>
      </c>
      <c r="N201" s="19"/>
      <c r="O201" s="19">
        <f t="shared" si="257"/>
        <v>0</v>
      </c>
      <c r="P201" s="30">
        <f t="shared" si="258"/>
        <v>0</v>
      </c>
      <c r="Q201" s="34" t="e">
        <f t="shared" si="210"/>
        <v>#DIV/0!</v>
      </c>
      <c r="R201" s="15"/>
      <c r="S201" s="10" t="s">
        <v>60</v>
      </c>
    </row>
    <row r="202" spans="1:19" ht="18.75" x14ac:dyDescent="0.25">
      <c r="A202" s="11" t="str">
        <f t="shared" si="206"/>
        <v>a</v>
      </c>
      <c r="B202" s="3" t="s">
        <v>2</v>
      </c>
      <c r="C202" s="5" t="s">
        <v>9</v>
      </c>
      <c r="D202" s="19"/>
      <c r="E202" s="19"/>
      <c r="F202" s="19">
        <v>165750</v>
      </c>
      <c r="G202" s="19">
        <v>105680</v>
      </c>
      <c r="H202" s="19">
        <v>16000</v>
      </c>
      <c r="I202" s="19">
        <f t="shared" si="207"/>
        <v>121680</v>
      </c>
      <c r="J202" s="30">
        <f t="shared" si="208"/>
        <v>44070</v>
      </c>
      <c r="K202" s="31">
        <f t="shared" si="209"/>
        <v>0.73411764705882354</v>
      </c>
      <c r="L202" s="21">
        <v>260000</v>
      </c>
      <c r="M202" s="21">
        <v>252000</v>
      </c>
      <c r="N202" s="19">
        <v>63000</v>
      </c>
      <c r="O202" s="19">
        <f t="shared" si="257"/>
        <v>184680</v>
      </c>
      <c r="P202" s="30">
        <f t="shared" si="258"/>
        <v>67320</v>
      </c>
      <c r="Q202" s="34">
        <f t="shared" si="210"/>
        <v>0.73285714285714287</v>
      </c>
      <c r="R202" s="15"/>
      <c r="S202" s="10" t="s">
        <v>60</v>
      </c>
    </row>
    <row r="203" spans="1:19" ht="18.75" hidden="1" x14ac:dyDescent="0.25">
      <c r="A203" s="11" t="str">
        <f t="shared" si="206"/>
        <v>b</v>
      </c>
      <c r="B203" s="3" t="s">
        <v>2</v>
      </c>
      <c r="C203" s="5" t="s">
        <v>10</v>
      </c>
      <c r="D203" s="19"/>
      <c r="E203" s="19"/>
      <c r="F203" s="19"/>
      <c r="G203" s="19"/>
      <c r="H203" s="19"/>
      <c r="I203" s="19">
        <f t="shared" si="207"/>
        <v>0</v>
      </c>
      <c r="J203" s="30">
        <f t="shared" si="208"/>
        <v>0</v>
      </c>
      <c r="K203" s="31" t="e">
        <f t="shared" si="209"/>
        <v>#DIV/0!</v>
      </c>
      <c r="L203" s="21">
        <v>0</v>
      </c>
      <c r="M203" s="21">
        <v>0</v>
      </c>
      <c r="N203" s="19"/>
      <c r="O203" s="19">
        <f t="shared" si="257"/>
        <v>0</v>
      </c>
      <c r="P203" s="30">
        <f t="shared" si="258"/>
        <v>0</v>
      </c>
      <c r="Q203" s="34" t="e">
        <f t="shared" si="210"/>
        <v>#DIV/0!</v>
      </c>
      <c r="R203" s="15"/>
      <c r="S203" s="10" t="s">
        <v>60</v>
      </c>
    </row>
    <row r="204" spans="1:19" ht="18.75" hidden="1" x14ac:dyDescent="0.25">
      <c r="A204" s="11" t="str">
        <f t="shared" si="206"/>
        <v>b</v>
      </c>
      <c r="B204" s="3" t="s">
        <v>2</v>
      </c>
      <c r="C204" s="2" t="s">
        <v>11</v>
      </c>
      <c r="D204" s="18"/>
      <c r="E204" s="18"/>
      <c r="F204" s="18">
        <v>0</v>
      </c>
      <c r="G204" s="18"/>
      <c r="H204" s="18"/>
      <c r="I204" s="19">
        <f t="shared" si="207"/>
        <v>0</v>
      </c>
      <c r="J204" s="30">
        <f t="shared" si="208"/>
        <v>0</v>
      </c>
      <c r="K204" s="31" t="e">
        <f t="shared" si="209"/>
        <v>#DIV/0!</v>
      </c>
      <c r="L204" s="18">
        <v>0</v>
      </c>
      <c r="M204" s="18">
        <v>0</v>
      </c>
      <c r="N204" s="18"/>
      <c r="O204" s="18">
        <f t="shared" si="257"/>
        <v>0</v>
      </c>
      <c r="P204" s="32">
        <f t="shared" si="258"/>
        <v>0</v>
      </c>
      <c r="Q204" s="33" t="e">
        <f t="shared" si="210"/>
        <v>#DIV/0!</v>
      </c>
      <c r="R204" s="14"/>
      <c r="S204" s="10" t="s">
        <v>60</v>
      </c>
    </row>
    <row r="205" spans="1:19" ht="18.75" hidden="1" x14ac:dyDescent="0.25">
      <c r="A205" s="11" t="str">
        <f t="shared" si="206"/>
        <v>b</v>
      </c>
      <c r="B205" s="3" t="s">
        <v>2</v>
      </c>
      <c r="C205" s="2" t="s">
        <v>12</v>
      </c>
      <c r="D205" s="18"/>
      <c r="E205" s="18"/>
      <c r="F205" s="18">
        <v>0</v>
      </c>
      <c r="G205" s="18"/>
      <c r="H205" s="18"/>
      <c r="I205" s="19">
        <f t="shared" si="207"/>
        <v>0</v>
      </c>
      <c r="J205" s="30">
        <f t="shared" si="208"/>
        <v>0</v>
      </c>
      <c r="K205" s="31" t="e">
        <f t="shared" si="209"/>
        <v>#DIV/0!</v>
      </c>
      <c r="L205" s="18">
        <v>0</v>
      </c>
      <c r="M205" s="18">
        <v>0</v>
      </c>
      <c r="N205" s="18"/>
      <c r="O205" s="18">
        <f t="shared" si="257"/>
        <v>0</v>
      </c>
      <c r="P205" s="32">
        <f t="shared" si="258"/>
        <v>0</v>
      </c>
      <c r="Q205" s="33" t="e">
        <f t="shared" si="210"/>
        <v>#DIV/0!</v>
      </c>
      <c r="R205" s="14"/>
      <c r="S205" s="10" t="s">
        <v>60</v>
      </c>
    </row>
    <row r="206" spans="1:19" ht="18.75" hidden="1" x14ac:dyDescent="0.25">
      <c r="A206" s="11" t="str">
        <f t="shared" si="206"/>
        <v>b</v>
      </c>
      <c r="B206" s="3" t="s">
        <v>2</v>
      </c>
      <c r="C206" s="2" t="s">
        <v>13</v>
      </c>
      <c r="D206" s="18"/>
      <c r="E206" s="18"/>
      <c r="F206" s="18">
        <v>0</v>
      </c>
      <c r="G206" s="18"/>
      <c r="H206" s="18"/>
      <c r="I206" s="19">
        <f t="shared" si="207"/>
        <v>0</v>
      </c>
      <c r="J206" s="30">
        <f t="shared" si="208"/>
        <v>0</v>
      </c>
      <c r="K206" s="31" t="e">
        <f t="shared" si="209"/>
        <v>#DIV/0!</v>
      </c>
      <c r="L206" s="18">
        <v>0</v>
      </c>
      <c r="M206" s="18">
        <v>0</v>
      </c>
      <c r="N206" s="18"/>
      <c r="O206" s="18">
        <f t="shared" si="257"/>
        <v>0</v>
      </c>
      <c r="P206" s="32">
        <f t="shared" si="258"/>
        <v>0</v>
      </c>
      <c r="Q206" s="33" t="e">
        <f t="shared" si="210"/>
        <v>#DIV/0!</v>
      </c>
      <c r="R206" s="14"/>
      <c r="S206" s="10" t="s">
        <v>60</v>
      </c>
    </row>
    <row r="207" spans="1:19" ht="94.5" customHeight="1" x14ac:dyDescent="0.25">
      <c r="A207" s="11" t="str">
        <f t="shared" si="206"/>
        <v>a</v>
      </c>
      <c r="B207" s="16" t="s">
        <v>79</v>
      </c>
      <c r="C207" s="17" t="s">
        <v>30</v>
      </c>
      <c r="D207" s="19"/>
      <c r="E207" s="19"/>
      <c r="F207" s="19">
        <f t="shared" ref="F207" si="259">F208+F216+F217+F218</f>
        <v>180350</v>
      </c>
      <c r="G207" s="19">
        <f t="shared" ref="G207:H207" si="260">G208+G216+G217+G218</f>
        <v>170100</v>
      </c>
      <c r="H207" s="19">
        <f t="shared" si="260"/>
        <v>21700</v>
      </c>
      <c r="I207" s="19">
        <f t="shared" si="207"/>
        <v>191800</v>
      </c>
      <c r="J207" s="30">
        <f t="shared" si="208"/>
        <v>-11450</v>
      </c>
      <c r="K207" s="31">
        <f t="shared" si="209"/>
        <v>1.0634876628777377</v>
      </c>
      <c r="L207" s="20">
        <f t="shared" ref="L207:M207" si="261">L208+L216+L217+L218</f>
        <v>260000</v>
      </c>
      <c r="M207" s="20">
        <f t="shared" si="261"/>
        <v>255500</v>
      </c>
      <c r="N207" s="19">
        <f t="shared" ref="N207" si="262">N208+N216+N217+N218</f>
        <v>63700</v>
      </c>
      <c r="O207" s="19">
        <f t="shared" ref="O207" si="263">O208+O216+O217+O218</f>
        <v>255500</v>
      </c>
      <c r="P207" s="30">
        <f t="shared" ref="P207" si="264">P208+P216+P217+P218</f>
        <v>0</v>
      </c>
      <c r="Q207" s="34">
        <f t="shared" si="210"/>
        <v>1</v>
      </c>
      <c r="R207" s="15"/>
      <c r="S207" s="10" t="s">
        <v>60</v>
      </c>
    </row>
    <row r="208" spans="1:19" ht="18.75" x14ac:dyDescent="0.25">
      <c r="A208" s="11" t="str">
        <f t="shared" si="206"/>
        <v>a</v>
      </c>
      <c r="B208" s="1" t="s">
        <v>2</v>
      </c>
      <c r="C208" s="2" t="s">
        <v>3</v>
      </c>
      <c r="D208" s="18"/>
      <c r="E208" s="18"/>
      <c r="F208" s="18">
        <f t="shared" ref="F208" si="265">F209+F210+F211+F212+F213+F214+F215</f>
        <v>180350</v>
      </c>
      <c r="G208" s="18">
        <f t="shared" ref="G208:H208" si="266">G209+G210+G211+G212+G213+G214+G215</f>
        <v>170100</v>
      </c>
      <c r="H208" s="18">
        <f t="shared" si="266"/>
        <v>21700</v>
      </c>
      <c r="I208" s="19">
        <f t="shared" si="207"/>
        <v>191800</v>
      </c>
      <c r="J208" s="30">
        <f t="shared" si="208"/>
        <v>-11450</v>
      </c>
      <c r="K208" s="31">
        <f t="shared" si="209"/>
        <v>1.0634876628777377</v>
      </c>
      <c r="L208" s="18">
        <f t="shared" ref="L208:M208" si="267">L209+L210+L211+L212+L213+L214+L215</f>
        <v>260000</v>
      </c>
      <c r="M208" s="18">
        <f t="shared" si="267"/>
        <v>255500</v>
      </c>
      <c r="N208" s="18">
        <f t="shared" ref="N208:P208" si="268">N209+N210+N211+N212+N213+N214+N215</f>
        <v>63700</v>
      </c>
      <c r="O208" s="18">
        <f t="shared" si="268"/>
        <v>255500</v>
      </c>
      <c r="P208" s="32">
        <f t="shared" si="268"/>
        <v>0</v>
      </c>
      <c r="Q208" s="33">
        <f t="shared" si="210"/>
        <v>1</v>
      </c>
      <c r="R208" s="14"/>
      <c r="S208" s="10" t="s">
        <v>60</v>
      </c>
    </row>
    <row r="209" spans="1:19" ht="18.75" hidden="1" x14ac:dyDescent="0.25">
      <c r="A209" s="11" t="str">
        <f t="shared" si="206"/>
        <v>b</v>
      </c>
      <c r="B209" s="3" t="s">
        <v>2</v>
      </c>
      <c r="C209" s="4" t="s">
        <v>4</v>
      </c>
      <c r="D209" s="19"/>
      <c r="E209" s="19"/>
      <c r="F209" s="19">
        <v>0</v>
      </c>
      <c r="G209" s="19"/>
      <c r="H209" s="19"/>
      <c r="I209" s="19">
        <f t="shared" si="207"/>
        <v>0</v>
      </c>
      <c r="J209" s="30">
        <f t="shared" si="208"/>
        <v>0</v>
      </c>
      <c r="K209" s="31" t="e">
        <f t="shared" si="209"/>
        <v>#DIV/0!</v>
      </c>
      <c r="L209" s="21">
        <v>0</v>
      </c>
      <c r="M209" s="21">
        <v>0</v>
      </c>
      <c r="N209" s="19"/>
      <c r="O209" s="19">
        <f t="shared" ref="O209:O218" si="269">I209+N209</f>
        <v>0</v>
      </c>
      <c r="P209" s="30">
        <f t="shared" ref="P209:P218" si="270">M209-O209</f>
        <v>0</v>
      </c>
      <c r="Q209" s="34" t="e">
        <f t="shared" si="210"/>
        <v>#DIV/0!</v>
      </c>
      <c r="R209" s="15"/>
      <c r="S209" s="10" t="s">
        <v>60</v>
      </c>
    </row>
    <row r="210" spans="1:19" ht="18.75" hidden="1" x14ac:dyDescent="0.25">
      <c r="A210" s="11" t="str">
        <f t="shared" si="206"/>
        <v>b</v>
      </c>
      <c r="B210" s="3" t="s">
        <v>2</v>
      </c>
      <c r="C210" s="4" t="s">
        <v>5</v>
      </c>
      <c r="D210" s="19"/>
      <c r="E210" s="19"/>
      <c r="F210" s="19">
        <v>0</v>
      </c>
      <c r="G210" s="19"/>
      <c r="H210" s="19"/>
      <c r="I210" s="19">
        <f t="shared" si="207"/>
        <v>0</v>
      </c>
      <c r="J210" s="30">
        <f t="shared" si="208"/>
        <v>0</v>
      </c>
      <c r="K210" s="31" t="e">
        <f t="shared" si="209"/>
        <v>#DIV/0!</v>
      </c>
      <c r="L210" s="21">
        <v>0</v>
      </c>
      <c r="M210" s="21">
        <v>0</v>
      </c>
      <c r="N210" s="19"/>
      <c r="O210" s="19">
        <f t="shared" si="269"/>
        <v>0</v>
      </c>
      <c r="P210" s="30">
        <f t="shared" si="270"/>
        <v>0</v>
      </c>
      <c r="Q210" s="34" t="e">
        <f t="shared" si="210"/>
        <v>#DIV/0!</v>
      </c>
      <c r="R210" s="15"/>
      <c r="S210" s="10" t="s">
        <v>60</v>
      </c>
    </row>
    <row r="211" spans="1:19" ht="18.75" hidden="1" x14ac:dyDescent="0.25">
      <c r="A211" s="11" t="str">
        <f t="shared" si="206"/>
        <v>b</v>
      </c>
      <c r="B211" s="3" t="s">
        <v>2</v>
      </c>
      <c r="C211" s="4" t="s">
        <v>6</v>
      </c>
      <c r="D211" s="19"/>
      <c r="E211" s="19"/>
      <c r="F211" s="19">
        <v>0</v>
      </c>
      <c r="G211" s="19"/>
      <c r="H211" s="19"/>
      <c r="I211" s="19">
        <f t="shared" si="207"/>
        <v>0</v>
      </c>
      <c r="J211" s="30">
        <f t="shared" si="208"/>
        <v>0</v>
      </c>
      <c r="K211" s="31" t="e">
        <f t="shared" si="209"/>
        <v>#DIV/0!</v>
      </c>
      <c r="L211" s="21">
        <v>0</v>
      </c>
      <c r="M211" s="21">
        <v>0</v>
      </c>
      <c r="N211" s="19"/>
      <c r="O211" s="19">
        <f t="shared" si="269"/>
        <v>0</v>
      </c>
      <c r="P211" s="30">
        <f t="shared" si="270"/>
        <v>0</v>
      </c>
      <c r="Q211" s="34" t="e">
        <f t="shared" si="210"/>
        <v>#DIV/0!</v>
      </c>
      <c r="R211" s="15"/>
      <c r="S211" s="10" t="s">
        <v>60</v>
      </c>
    </row>
    <row r="212" spans="1:19" ht="18.75" hidden="1" x14ac:dyDescent="0.25">
      <c r="A212" s="11" t="str">
        <f t="shared" si="206"/>
        <v>b</v>
      </c>
      <c r="B212" s="3" t="s">
        <v>2</v>
      </c>
      <c r="C212" s="5" t="s">
        <v>7</v>
      </c>
      <c r="D212" s="19"/>
      <c r="E212" s="19"/>
      <c r="F212" s="19">
        <v>0</v>
      </c>
      <c r="G212" s="19"/>
      <c r="H212" s="19"/>
      <c r="I212" s="19">
        <f t="shared" si="207"/>
        <v>0</v>
      </c>
      <c r="J212" s="30">
        <f t="shared" si="208"/>
        <v>0</v>
      </c>
      <c r="K212" s="31" t="e">
        <f t="shared" si="209"/>
        <v>#DIV/0!</v>
      </c>
      <c r="L212" s="21">
        <v>0</v>
      </c>
      <c r="M212" s="21">
        <v>0</v>
      </c>
      <c r="N212" s="19"/>
      <c r="O212" s="19">
        <f t="shared" si="269"/>
        <v>0</v>
      </c>
      <c r="P212" s="30">
        <f t="shared" si="270"/>
        <v>0</v>
      </c>
      <c r="Q212" s="34" t="e">
        <f t="shared" si="210"/>
        <v>#DIV/0!</v>
      </c>
      <c r="R212" s="15"/>
      <c r="S212" s="10" t="s">
        <v>60</v>
      </c>
    </row>
    <row r="213" spans="1:19" ht="18.75" hidden="1" x14ac:dyDescent="0.25">
      <c r="A213" s="11" t="str">
        <f t="shared" si="206"/>
        <v>b</v>
      </c>
      <c r="B213" s="3" t="s">
        <v>2</v>
      </c>
      <c r="C213" s="5" t="s">
        <v>8</v>
      </c>
      <c r="D213" s="19"/>
      <c r="E213" s="19"/>
      <c r="F213" s="19">
        <v>0</v>
      </c>
      <c r="G213" s="19"/>
      <c r="H213" s="19"/>
      <c r="I213" s="19">
        <f t="shared" si="207"/>
        <v>0</v>
      </c>
      <c r="J213" s="30">
        <f t="shared" si="208"/>
        <v>0</v>
      </c>
      <c r="K213" s="31" t="e">
        <f t="shared" si="209"/>
        <v>#DIV/0!</v>
      </c>
      <c r="L213" s="21">
        <v>0</v>
      </c>
      <c r="M213" s="21">
        <v>0</v>
      </c>
      <c r="N213" s="19"/>
      <c r="O213" s="19">
        <f t="shared" si="269"/>
        <v>0</v>
      </c>
      <c r="P213" s="30">
        <f t="shared" si="270"/>
        <v>0</v>
      </c>
      <c r="Q213" s="34" t="e">
        <f t="shared" si="210"/>
        <v>#DIV/0!</v>
      </c>
      <c r="R213" s="15"/>
      <c r="S213" s="10" t="s">
        <v>60</v>
      </c>
    </row>
    <row r="214" spans="1:19" ht="18.75" x14ac:dyDescent="0.25">
      <c r="A214" s="11" t="str">
        <f t="shared" si="206"/>
        <v>a</v>
      </c>
      <c r="B214" s="3" t="s">
        <v>2</v>
      </c>
      <c r="C214" s="5" t="s">
        <v>9</v>
      </c>
      <c r="D214" s="19"/>
      <c r="E214" s="19"/>
      <c r="F214" s="19">
        <v>180350</v>
      </c>
      <c r="G214" s="19">
        <v>170100</v>
      </c>
      <c r="H214" s="19">
        <v>21700</v>
      </c>
      <c r="I214" s="19">
        <f t="shared" si="207"/>
        <v>191800</v>
      </c>
      <c r="J214" s="30">
        <f t="shared" si="208"/>
        <v>-11450</v>
      </c>
      <c r="K214" s="31">
        <f t="shared" si="209"/>
        <v>1.0634876628777377</v>
      </c>
      <c r="L214" s="21">
        <v>260000</v>
      </c>
      <c r="M214" s="21">
        <v>255500</v>
      </c>
      <c r="N214" s="19">
        <v>63700</v>
      </c>
      <c r="O214" s="19">
        <f t="shared" si="269"/>
        <v>255500</v>
      </c>
      <c r="P214" s="30">
        <f t="shared" si="270"/>
        <v>0</v>
      </c>
      <c r="Q214" s="34">
        <f t="shared" si="210"/>
        <v>1</v>
      </c>
      <c r="R214" s="15"/>
      <c r="S214" s="10" t="s">
        <v>60</v>
      </c>
    </row>
    <row r="215" spans="1:19" ht="18.75" hidden="1" x14ac:dyDescent="0.25">
      <c r="A215" s="11" t="str">
        <f t="shared" si="206"/>
        <v>b</v>
      </c>
      <c r="B215" s="3" t="s">
        <v>2</v>
      </c>
      <c r="C215" s="5" t="s">
        <v>10</v>
      </c>
      <c r="D215" s="19"/>
      <c r="E215" s="19"/>
      <c r="F215" s="19">
        <v>0</v>
      </c>
      <c r="G215" s="19"/>
      <c r="H215" s="19"/>
      <c r="I215" s="19">
        <f t="shared" si="207"/>
        <v>0</v>
      </c>
      <c r="J215" s="30">
        <f t="shared" si="208"/>
        <v>0</v>
      </c>
      <c r="K215" s="31" t="e">
        <f t="shared" si="209"/>
        <v>#DIV/0!</v>
      </c>
      <c r="L215" s="21">
        <v>0</v>
      </c>
      <c r="M215" s="21">
        <v>0</v>
      </c>
      <c r="N215" s="19"/>
      <c r="O215" s="19">
        <f t="shared" si="269"/>
        <v>0</v>
      </c>
      <c r="P215" s="30">
        <f t="shared" si="270"/>
        <v>0</v>
      </c>
      <c r="Q215" s="34" t="e">
        <f t="shared" si="210"/>
        <v>#DIV/0!</v>
      </c>
      <c r="R215" s="15"/>
      <c r="S215" s="10" t="s">
        <v>60</v>
      </c>
    </row>
    <row r="216" spans="1:19" ht="18.75" hidden="1" x14ac:dyDescent="0.25">
      <c r="A216" s="11" t="str">
        <f t="shared" si="206"/>
        <v>b</v>
      </c>
      <c r="B216" s="3" t="s">
        <v>2</v>
      </c>
      <c r="C216" s="2" t="s">
        <v>11</v>
      </c>
      <c r="D216" s="18"/>
      <c r="E216" s="18"/>
      <c r="F216" s="18">
        <v>0</v>
      </c>
      <c r="G216" s="18"/>
      <c r="H216" s="18"/>
      <c r="I216" s="19">
        <f t="shared" si="207"/>
        <v>0</v>
      </c>
      <c r="J216" s="30">
        <f t="shared" si="208"/>
        <v>0</v>
      </c>
      <c r="K216" s="31" t="e">
        <f t="shared" si="209"/>
        <v>#DIV/0!</v>
      </c>
      <c r="L216" s="18">
        <v>0</v>
      </c>
      <c r="M216" s="18">
        <v>0</v>
      </c>
      <c r="N216" s="18"/>
      <c r="O216" s="18">
        <f t="shared" si="269"/>
        <v>0</v>
      </c>
      <c r="P216" s="32">
        <f t="shared" si="270"/>
        <v>0</v>
      </c>
      <c r="Q216" s="33" t="e">
        <f t="shared" si="210"/>
        <v>#DIV/0!</v>
      </c>
      <c r="R216" s="14"/>
      <c r="S216" s="10" t="s">
        <v>60</v>
      </c>
    </row>
    <row r="217" spans="1:19" ht="18.75" hidden="1" x14ac:dyDescent="0.25">
      <c r="A217" s="11" t="str">
        <f t="shared" si="206"/>
        <v>b</v>
      </c>
      <c r="B217" s="3" t="s">
        <v>2</v>
      </c>
      <c r="C217" s="2" t="s">
        <v>12</v>
      </c>
      <c r="D217" s="18"/>
      <c r="E217" s="18"/>
      <c r="F217" s="18">
        <v>0</v>
      </c>
      <c r="G217" s="18"/>
      <c r="H217" s="18"/>
      <c r="I217" s="19">
        <f t="shared" si="207"/>
        <v>0</v>
      </c>
      <c r="J217" s="30">
        <f t="shared" si="208"/>
        <v>0</v>
      </c>
      <c r="K217" s="31" t="e">
        <f t="shared" si="209"/>
        <v>#DIV/0!</v>
      </c>
      <c r="L217" s="18">
        <v>0</v>
      </c>
      <c r="M217" s="18">
        <v>0</v>
      </c>
      <c r="N217" s="18"/>
      <c r="O217" s="18">
        <f t="shared" si="269"/>
        <v>0</v>
      </c>
      <c r="P217" s="32">
        <f t="shared" si="270"/>
        <v>0</v>
      </c>
      <c r="Q217" s="33" t="e">
        <f t="shared" si="210"/>
        <v>#DIV/0!</v>
      </c>
      <c r="R217" s="14"/>
      <c r="S217" s="10" t="s">
        <v>60</v>
      </c>
    </row>
    <row r="218" spans="1:19" ht="18.75" hidden="1" x14ac:dyDescent="0.25">
      <c r="A218" s="11" t="str">
        <f t="shared" si="206"/>
        <v>b</v>
      </c>
      <c r="B218" s="3" t="s">
        <v>2</v>
      </c>
      <c r="C218" s="2" t="s">
        <v>13</v>
      </c>
      <c r="D218" s="18"/>
      <c r="E218" s="18"/>
      <c r="F218" s="18">
        <v>0</v>
      </c>
      <c r="G218" s="18"/>
      <c r="H218" s="18"/>
      <c r="I218" s="19">
        <f t="shared" si="207"/>
        <v>0</v>
      </c>
      <c r="J218" s="30">
        <f t="shared" si="208"/>
        <v>0</v>
      </c>
      <c r="K218" s="31" t="e">
        <f t="shared" si="209"/>
        <v>#DIV/0!</v>
      </c>
      <c r="L218" s="18">
        <v>0</v>
      </c>
      <c r="M218" s="18">
        <v>0</v>
      </c>
      <c r="N218" s="18"/>
      <c r="O218" s="18">
        <f t="shared" si="269"/>
        <v>0</v>
      </c>
      <c r="P218" s="32">
        <f t="shared" si="270"/>
        <v>0</v>
      </c>
      <c r="Q218" s="33" t="e">
        <f t="shared" si="210"/>
        <v>#DIV/0!</v>
      </c>
      <c r="R218" s="14"/>
      <c r="S218" s="10" t="s">
        <v>60</v>
      </c>
    </row>
    <row r="219" spans="1:19" ht="36" x14ac:dyDescent="0.25">
      <c r="A219" s="11" t="str">
        <f t="shared" si="206"/>
        <v>a</v>
      </c>
      <c r="B219" s="16" t="s">
        <v>80</v>
      </c>
      <c r="C219" s="17" t="s">
        <v>31</v>
      </c>
      <c r="D219" s="19">
        <f t="shared" ref="D219:F219" si="271">D220+D228+D229+D230</f>
        <v>0</v>
      </c>
      <c r="E219" s="19"/>
      <c r="F219" s="19">
        <f t="shared" si="271"/>
        <v>39521300</v>
      </c>
      <c r="G219" s="19">
        <f t="shared" ref="G219:H219" si="272">G220+G228+G229+G230</f>
        <v>34919312</v>
      </c>
      <c r="H219" s="19">
        <f t="shared" si="272"/>
        <v>4431480.2</v>
      </c>
      <c r="I219" s="19">
        <f t="shared" si="207"/>
        <v>39350792.200000003</v>
      </c>
      <c r="J219" s="30">
        <f t="shared" si="208"/>
        <v>170507.79999999702</v>
      </c>
      <c r="K219" s="31">
        <f t="shared" si="209"/>
        <v>0.99568567329515989</v>
      </c>
      <c r="L219" s="19">
        <f t="shared" ref="L219:N219" si="273">L220+L228+L229+L230</f>
        <v>46500000</v>
      </c>
      <c r="M219" s="19">
        <f t="shared" si="273"/>
        <v>46500000</v>
      </c>
      <c r="N219" s="19">
        <f t="shared" si="273"/>
        <v>13348440.6</v>
      </c>
      <c r="O219" s="19">
        <f t="shared" ref="O219" si="274">O220+O228+O229+O230</f>
        <v>52699232.799999997</v>
      </c>
      <c r="P219" s="30">
        <f t="shared" ref="P219" si="275">P220+P228+P229+P230</f>
        <v>-6199232.8000000007</v>
      </c>
      <c r="Q219" s="34">
        <f t="shared" si="210"/>
        <v>1.133316834408602</v>
      </c>
      <c r="R219" s="15"/>
      <c r="S219" s="10" t="s">
        <v>60</v>
      </c>
    </row>
    <row r="220" spans="1:19" ht="18.75" x14ac:dyDescent="0.25">
      <c r="A220" s="11" t="str">
        <f t="shared" ref="A220:A278" si="276">IF((F220+G220+D220+I220+L220+M220+N220+O220)&gt;0,"a","b")</f>
        <v>a</v>
      </c>
      <c r="B220" s="1" t="s">
        <v>2</v>
      </c>
      <c r="C220" s="2" t="s">
        <v>3</v>
      </c>
      <c r="D220" s="18">
        <f t="shared" ref="D220" si="277">D221+D222+D223+D224+D225+D226+D227</f>
        <v>0</v>
      </c>
      <c r="E220" s="18"/>
      <c r="F220" s="18">
        <f t="shared" ref="F220" si="278">F221+F222+F223+F224+F225+F226+F227</f>
        <v>39521300</v>
      </c>
      <c r="G220" s="18">
        <f t="shared" ref="G220:H220" si="279">G221+G222+G223+G224+G225+G226+G227</f>
        <v>34919312</v>
      </c>
      <c r="H220" s="18">
        <f t="shared" si="279"/>
        <v>4431480.2</v>
      </c>
      <c r="I220" s="19">
        <f t="shared" ref="I220:I278" si="280">G220+H220</f>
        <v>39350792.200000003</v>
      </c>
      <c r="J220" s="30">
        <f t="shared" ref="J220:J278" si="281">F220-I220</f>
        <v>170507.79999999702</v>
      </c>
      <c r="K220" s="31">
        <f t="shared" ref="K220:K278" si="282">I220/F220</f>
        <v>0.99568567329515989</v>
      </c>
      <c r="L220" s="18">
        <f t="shared" ref="L220:N220" si="283">L221+L222+L223+L224+L225+L226+L227</f>
        <v>46500000</v>
      </c>
      <c r="M220" s="18">
        <f t="shared" si="283"/>
        <v>46500000</v>
      </c>
      <c r="N220" s="18">
        <f t="shared" si="283"/>
        <v>13348440.6</v>
      </c>
      <c r="O220" s="18">
        <f t="shared" ref="O220:P220" si="284">O221+O222+O223+O224+O225+O226+O227</f>
        <v>52699232.799999997</v>
      </c>
      <c r="P220" s="32">
        <f t="shared" si="284"/>
        <v>-6199232.8000000007</v>
      </c>
      <c r="Q220" s="33">
        <f t="shared" ref="Q220:Q278" si="285">O220/M220</f>
        <v>1.133316834408602</v>
      </c>
      <c r="R220" s="14"/>
      <c r="S220" s="10" t="s">
        <v>60</v>
      </c>
    </row>
    <row r="221" spans="1:19" ht="18.75" hidden="1" x14ac:dyDescent="0.25">
      <c r="A221" s="11" t="str">
        <f t="shared" si="276"/>
        <v>b</v>
      </c>
      <c r="B221" s="3" t="s">
        <v>2</v>
      </c>
      <c r="C221" s="4" t="s">
        <v>4</v>
      </c>
      <c r="D221" s="19">
        <f t="shared" ref="D221:F230" si="286">D233+D245+D257+D269</f>
        <v>0</v>
      </c>
      <c r="E221" s="19"/>
      <c r="F221" s="19">
        <f t="shared" si="286"/>
        <v>0</v>
      </c>
      <c r="G221" s="19">
        <f t="shared" ref="G221:H221" si="287">G233+G245+G257+G269</f>
        <v>0</v>
      </c>
      <c r="H221" s="19">
        <f t="shared" si="287"/>
        <v>0</v>
      </c>
      <c r="I221" s="19">
        <f t="shared" si="280"/>
        <v>0</v>
      </c>
      <c r="J221" s="30">
        <f t="shared" si="281"/>
        <v>0</v>
      </c>
      <c r="K221" s="31" t="e">
        <f t="shared" si="282"/>
        <v>#DIV/0!</v>
      </c>
      <c r="L221" s="19">
        <f t="shared" ref="L221:L230" si="288">L233+L245+L257+L269</f>
        <v>0</v>
      </c>
      <c r="M221" s="19">
        <f t="shared" ref="M221:N221" si="289">M233+M245+M257+M269</f>
        <v>0</v>
      </c>
      <c r="N221" s="19">
        <f t="shared" si="289"/>
        <v>0</v>
      </c>
      <c r="O221" s="19">
        <f t="shared" ref="O221:P221" si="290">O233+O245+O257+O269</f>
        <v>0</v>
      </c>
      <c r="P221" s="30">
        <f t="shared" si="290"/>
        <v>0</v>
      </c>
      <c r="Q221" s="34" t="e">
        <f t="shared" si="285"/>
        <v>#DIV/0!</v>
      </c>
      <c r="R221" s="15"/>
      <c r="S221" s="10" t="s">
        <v>60</v>
      </c>
    </row>
    <row r="222" spans="1:19" ht="18.75" hidden="1" x14ac:dyDescent="0.25">
      <c r="A222" s="11" t="str">
        <f t="shared" si="276"/>
        <v>b</v>
      </c>
      <c r="B222" s="3" t="s">
        <v>2</v>
      </c>
      <c r="C222" s="4" t="s">
        <v>5</v>
      </c>
      <c r="D222" s="19">
        <f t="shared" si="286"/>
        <v>0</v>
      </c>
      <c r="E222" s="19"/>
      <c r="F222" s="19">
        <f t="shared" si="286"/>
        <v>0</v>
      </c>
      <c r="G222" s="19">
        <f t="shared" ref="G222:H222" si="291">G234+G246+G258+G270</f>
        <v>0</v>
      </c>
      <c r="H222" s="19">
        <f t="shared" si="291"/>
        <v>0</v>
      </c>
      <c r="I222" s="19">
        <f t="shared" si="280"/>
        <v>0</v>
      </c>
      <c r="J222" s="30">
        <f t="shared" si="281"/>
        <v>0</v>
      </c>
      <c r="K222" s="31" t="e">
        <f t="shared" si="282"/>
        <v>#DIV/0!</v>
      </c>
      <c r="L222" s="19">
        <f t="shared" si="288"/>
        <v>0</v>
      </c>
      <c r="M222" s="19">
        <f t="shared" ref="M222:N222" si="292">M234+M246+M258+M270</f>
        <v>0</v>
      </c>
      <c r="N222" s="19">
        <f t="shared" si="292"/>
        <v>0</v>
      </c>
      <c r="O222" s="19">
        <f t="shared" ref="O222:P222" si="293">O234+O246+O258+O270</f>
        <v>0</v>
      </c>
      <c r="P222" s="30">
        <f t="shared" si="293"/>
        <v>0</v>
      </c>
      <c r="Q222" s="34" t="e">
        <f t="shared" si="285"/>
        <v>#DIV/0!</v>
      </c>
      <c r="R222" s="15"/>
      <c r="S222" s="10" t="s">
        <v>60</v>
      </c>
    </row>
    <row r="223" spans="1:19" ht="18.75" hidden="1" x14ac:dyDescent="0.25">
      <c r="A223" s="11" t="str">
        <f t="shared" si="276"/>
        <v>b</v>
      </c>
      <c r="B223" s="3" t="s">
        <v>2</v>
      </c>
      <c r="C223" s="4" t="s">
        <v>6</v>
      </c>
      <c r="D223" s="19">
        <f t="shared" si="286"/>
        <v>0</v>
      </c>
      <c r="E223" s="19"/>
      <c r="F223" s="19">
        <f t="shared" si="286"/>
        <v>0</v>
      </c>
      <c r="G223" s="19">
        <f t="shared" ref="G223:H223" si="294">G235+G247+G259+G271</f>
        <v>0</v>
      </c>
      <c r="H223" s="19">
        <f t="shared" si="294"/>
        <v>0</v>
      </c>
      <c r="I223" s="19">
        <f t="shared" si="280"/>
        <v>0</v>
      </c>
      <c r="J223" s="30">
        <f t="shared" si="281"/>
        <v>0</v>
      </c>
      <c r="K223" s="31" t="e">
        <f t="shared" si="282"/>
        <v>#DIV/0!</v>
      </c>
      <c r="L223" s="19">
        <f t="shared" si="288"/>
        <v>0</v>
      </c>
      <c r="M223" s="19">
        <f t="shared" ref="M223:N223" si="295">M235+M247+M259+M271</f>
        <v>0</v>
      </c>
      <c r="N223" s="19">
        <f t="shared" si="295"/>
        <v>0</v>
      </c>
      <c r="O223" s="19">
        <f t="shared" ref="O223:P223" si="296">O235+O247+O259+O271</f>
        <v>0</v>
      </c>
      <c r="P223" s="30">
        <f t="shared" si="296"/>
        <v>0</v>
      </c>
      <c r="Q223" s="34" t="e">
        <f t="shared" si="285"/>
        <v>#DIV/0!</v>
      </c>
      <c r="R223" s="15"/>
      <c r="S223" s="10" t="s">
        <v>60</v>
      </c>
    </row>
    <row r="224" spans="1:19" ht="18.75" hidden="1" x14ac:dyDescent="0.25">
      <c r="A224" s="11" t="str">
        <f t="shared" si="276"/>
        <v>b</v>
      </c>
      <c r="B224" s="3" t="s">
        <v>2</v>
      </c>
      <c r="C224" s="5" t="s">
        <v>7</v>
      </c>
      <c r="D224" s="19">
        <f t="shared" si="286"/>
        <v>0</v>
      </c>
      <c r="E224" s="19"/>
      <c r="F224" s="19">
        <f t="shared" si="286"/>
        <v>0</v>
      </c>
      <c r="G224" s="19">
        <f t="shared" ref="G224:H224" si="297">G236+G248+G260+G272</f>
        <v>0</v>
      </c>
      <c r="H224" s="19">
        <f t="shared" si="297"/>
        <v>0</v>
      </c>
      <c r="I224" s="19">
        <f t="shared" si="280"/>
        <v>0</v>
      </c>
      <c r="J224" s="30">
        <f t="shared" si="281"/>
        <v>0</v>
      </c>
      <c r="K224" s="31" t="e">
        <f t="shared" si="282"/>
        <v>#DIV/0!</v>
      </c>
      <c r="L224" s="19">
        <f t="shared" si="288"/>
        <v>0</v>
      </c>
      <c r="M224" s="19">
        <f t="shared" ref="M224:N224" si="298">M236+M248+M260+M272</f>
        <v>0</v>
      </c>
      <c r="N224" s="19">
        <f t="shared" si="298"/>
        <v>0</v>
      </c>
      <c r="O224" s="19">
        <f t="shared" ref="O224:P224" si="299">O236+O248+O260+O272</f>
        <v>0</v>
      </c>
      <c r="P224" s="30">
        <f t="shared" si="299"/>
        <v>0</v>
      </c>
      <c r="Q224" s="34" t="e">
        <f t="shared" si="285"/>
        <v>#DIV/0!</v>
      </c>
      <c r="R224" s="15"/>
      <c r="S224" s="10" t="s">
        <v>60</v>
      </c>
    </row>
    <row r="225" spans="1:19" ht="18.75" hidden="1" x14ac:dyDescent="0.25">
      <c r="A225" s="11" t="str">
        <f t="shared" si="276"/>
        <v>b</v>
      </c>
      <c r="B225" s="3" t="s">
        <v>2</v>
      </c>
      <c r="C225" s="5" t="s">
        <v>8</v>
      </c>
      <c r="D225" s="19">
        <f t="shared" si="286"/>
        <v>0</v>
      </c>
      <c r="E225" s="19"/>
      <c r="F225" s="19">
        <f t="shared" si="286"/>
        <v>0</v>
      </c>
      <c r="G225" s="19">
        <f t="shared" ref="G225:H225" si="300">G237+G249+G261+G273</f>
        <v>0</v>
      </c>
      <c r="H225" s="19">
        <f t="shared" si="300"/>
        <v>0</v>
      </c>
      <c r="I225" s="19">
        <f t="shared" si="280"/>
        <v>0</v>
      </c>
      <c r="J225" s="30">
        <f t="shared" si="281"/>
        <v>0</v>
      </c>
      <c r="K225" s="31" t="e">
        <f t="shared" si="282"/>
        <v>#DIV/0!</v>
      </c>
      <c r="L225" s="19">
        <f t="shared" si="288"/>
        <v>0</v>
      </c>
      <c r="M225" s="19">
        <f t="shared" ref="M225:N225" si="301">M237+M249+M261+M273</f>
        <v>0</v>
      </c>
      <c r="N225" s="19">
        <f t="shared" si="301"/>
        <v>0</v>
      </c>
      <c r="O225" s="19">
        <f t="shared" ref="O225:P225" si="302">O237+O249+O261+O273</f>
        <v>0</v>
      </c>
      <c r="P225" s="30">
        <f t="shared" si="302"/>
        <v>0</v>
      </c>
      <c r="Q225" s="34" t="e">
        <f t="shared" si="285"/>
        <v>#DIV/0!</v>
      </c>
      <c r="R225" s="15"/>
      <c r="S225" s="10" t="s">
        <v>60</v>
      </c>
    </row>
    <row r="226" spans="1:19" ht="18.75" x14ac:dyDescent="0.25">
      <c r="A226" s="11" t="str">
        <f t="shared" si="276"/>
        <v>a</v>
      </c>
      <c r="B226" s="3" t="s">
        <v>2</v>
      </c>
      <c r="C226" s="5" t="s">
        <v>9</v>
      </c>
      <c r="D226" s="19">
        <f t="shared" si="286"/>
        <v>0</v>
      </c>
      <c r="E226" s="19"/>
      <c r="F226" s="19">
        <f t="shared" si="286"/>
        <v>39521300</v>
      </c>
      <c r="G226" s="19">
        <f t="shared" ref="G226:H226" si="303">G238+G250+G262+G274</f>
        <v>34919312</v>
      </c>
      <c r="H226" s="19">
        <f t="shared" si="303"/>
        <v>4431480.2</v>
      </c>
      <c r="I226" s="19">
        <f t="shared" si="280"/>
        <v>39350792.200000003</v>
      </c>
      <c r="J226" s="30">
        <f t="shared" si="281"/>
        <v>170507.79999999702</v>
      </c>
      <c r="K226" s="31">
        <f t="shared" si="282"/>
        <v>0.99568567329515989</v>
      </c>
      <c r="L226" s="19">
        <f t="shared" si="288"/>
        <v>46500000</v>
      </c>
      <c r="M226" s="19">
        <f t="shared" ref="M226:N226" si="304">M238+M250+M262+M274</f>
        <v>46500000</v>
      </c>
      <c r="N226" s="19">
        <f t="shared" si="304"/>
        <v>13348440.6</v>
      </c>
      <c r="O226" s="19">
        <f t="shared" ref="O226:P226" si="305">O238+O250+O262+O274</f>
        <v>52699232.799999997</v>
      </c>
      <c r="P226" s="30">
        <f t="shared" si="305"/>
        <v>-6199232.8000000007</v>
      </c>
      <c r="Q226" s="34">
        <f t="shared" si="285"/>
        <v>1.133316834408602</v>
      </c>
      <c r="R226" s="15"/>
      <c r="S226" s="10" t="s">
        <v>60</v>
      </c>
    </row>
    <row r="227" spans="1:19" ht="18.75" hidden="1" x14ac:dyDescent="0.25">
      <c r="A227" s="11" t="str">
        <f t="shared" si="276"/>
        <v>b</v>
      </c>
      <c r="B227" s="3" t="s">
        <v>2</v>
      </c>
      <c r="C227" s="5" t="s">
        <v>10</v>
      </c>
      <c r="D227" s="19">
        <f t="shared" si="286"/>
        <v>0</v>
      </c>
      <c r="E227" s="19"/>
      <c r="F227" s="19">
        <f t="shared" si="286"/>
        <v>0</v>
      </c>
      <c r="G227" s="19">
        <f t="shared" ref="G227:H227" si="306">G239+G251+G263+G275</f>
        <v>0</v>
      </c>
      <c r="H227" s="19">
        <f t="shared" si="306"/>
        <v>0</v>
      </c>
      <c r="I227" s="19">
        <f t="shared" si="280"/>
        <v>0</v>
      </c>
      <c r="J227" s="30">
        <f t="shared" si="281"/>
        <v>0</v>
      </c>
      <c r="K227" s="31" t="e">
        <f t="shared" si="282"/>
        <v>#DIV/0!</v>
      </c>
      <c r="L227" s="19">
        <f t="shared" si="288"/>
        <v>0</v>
      </c>
      <c r="M227" s="19">
        <f t="shared" ref="M227:N227" si="307">M239+M251+M263+M275</f>
        <v>0</v>
      </c>
      <c r="N227" s="19">
        <f t="shared" si="307"/>
        <v>0</v>
      </c>
      <c r="O227" s="19">
        <f t="shared" ref="O227:P227" si="308">O239+O251+O263+O275</f>
        <v>0</v>
      </c>
      <c r="P227" s="30">
        <f t="shared" si="308"/>
        <v>0</v>
      </c>
      <c r="Q227" s="34" t="e">
        <f t="shared" si="285"/>
        <v>#DIV/0!</v>
      </c>
      <c r="R227" s="15"/>
      <c r="S227" s="10" t="s">
        <v>60</v>
      </c>
    </row>
    <row r="228" spans="1:19" ht="18.75" hidden="1" x14ac:dyDescent="0.25">
      <c r="A228" s="11" t="str">
        <f t="shared" si="276"/>
        <v>b</v>
      </c>
      <c r="B228" s="1" t="s">
        <v>2</v>
      </c>
      <c r="C228" s="2" t="s">
        <v>11</v>
      </c>
      <c r="D228" s="18">
        <f t="shared" si="286"/>
        <v>0</v>
      </c>
      <c r="E228" s="18"/>
      <c r="F228" s="18">
        <f t="shared" si="286"/>
        <v>0</v>
      </c>
      <c r="G228" s="18">
        <f t="shared" ref="G228:H228" si="309">G240+G252+G264+G276</f>
        <v>0</v>
      </c>
      <c r="H228" s="18">
        <f t="shared" si="309"/>
        <v>0</v>
      </c>
      <c r="I228" s="19">
        <f t="shared" si="280"/>
        <v>0</v>
      </c>
      <c r="J228" s="30">
        <f t="shared" si="281"/>
        <v>0</v>
      </c>
      <c r="K228" s="31" t="e">
        <f t="shared" si="282"/>
        <v>#DIV/0!</v>
      </c>
      <c r="L228" s="18">
        <f t="shared" si="288"/>
        <v>0</v>
      </c>
      <c r="M228" s="18">
        <f t="shared" ref="M228:N228" si="310">M240+M252+M264+M276</f>
        <v>0</v>
      </c>
      <c r="N228" s="18">
        <f t="shared" si="310"/>
        <v>0</v>
      </c>
      <c r="O228" s="18">
        <f t="shared" ref="O228:P228" si="311">O240+O252+O264+O276</f>
        <v>0</v>
      </c>
      <c r="P228" s="32">
        <f t="shared" si="311"/>
        <v>0</v>
      </c>
      <c r="Q228" s="33" t="e">
        <f t="shared" si="285"/>
        <v>#DIV/0!</v>
      </c>
      <c r="R228" s="14"/>
      <c r="S228" s="10" t="s">
        <v>60</v>
      </c>
    </row>
    <row r="229" spans="1:19" ht="18.75" hidden="1" x14ac:dyDescent="0.25">
      <c r="A229" s="11" t="str">
        <f t="shared" si="276"/>
        <v>b</v>
      </c>
      <c r="B229" s="1" t="s">
        <v>2</v>
      </c>
      <c r="C229" s="2" t="s">
        <v>12</v>
      </c>
      <c r="D229" s="18">
        <f t="shared" si="286"/>
        <v>0</v>
      </c>
      <c r="E229" s="18"/>
      <c r="F229" s="18">
        <f t="shared" si="286"/>
        <v>0</v>
      </c>
      <c r="G229" s="18">
        <f t="shared" ref="G229:H229" si="312">G241+G253+G265+G277</f>
        <v>0</v>
      </c>
      <c r="H229" s="18">
        <f t="shared" si="312"/>
        <v>0</v>
      </c>
      <c r="I229" s="19">
        <f t="shared" si="280"/>
        <v>0</v>
      </c>
      <c r="J229" s="30">
        <f t="shared" si="281"/>
        <v>0</v>
      </c>
      <c r="K229" s="31" t="e">
        <f t="shared" si="282"/>
        <v>#DIV/0!</v>
      </c>
      <c r="L229" s="18">
        <f t="shared" si="288"/>
        <v>0</v>
      </c>
      <c r="M229" s="18">
        <f t="shared" ref="M229:N229" si="313">M241+M253+M265+M277</f>
        <v>0</v>
      </c>
      <c r="N229" s="18">
        <f t="shared" si="313"/>
        <v>0</v>
      </c>
      <c r="O229" s="18">
        <f t="shared" ref="O229:P229" si="314">O241+O253+O265+O277</f>
        <v>0</v>
      </c>
      <c r="P229" s="32">
        <f t="shared" si="314"/>
        <v>0</v>
      </c>
      <c r="Q229" s="33" t="e">
        <f t="shared" si="285"/>
        <v>#DIV/0!</v>
      </c>
      <c r="R229" s="14"/>
      <c r="S229" s="10" t="s">
        <v>60</v>
      </c>
    </row>
    <row r="230" spans="1:19" ht="18.75" hidden="1" x14ac:dyDescent="0.25">
      <c r="A230" s="11" t="str">
        <f t="shared" si="276"/>
        <v>b</v>
      </c>
      <c r="B230" s="1" t="s">
        <v>2</v>
      </c>
      <c r="C230" s="2" t="s">
        <v>13</v>
      </c>
      <c r="D230" s="18">
        <f t="shared" si="286"/>
        <v>0</v>
      </c>
      <c r="E230" s="18"/>
      <c r="F230" s="18">
        <f t="shared" si="286"/>
        <v>0</v>
      </c>
      <c r="G230" s="18">
        <f t="shared" ref="G230:H230" si="315">G242+G254+G266+G278</f>
        <v>0</v>
      </c>
      <c r="H230" s="18">
        <f t="shared" si="315"/>
        <v>0</v>
      </c>
      <c r="I230" s="19">
        <f t="shared" si="280"/>
        <v>0</v>
      </c>
      <c r="J230" s="30">
        <f t="shared" si="281"/>
        <v>0</v>
      </c>
      <c r="K230" s="31" t="e">
        <f t="shared" si="282"/>
        <v>#DIV/0!</v>
      </c>
      <c r="L230" s="18">
        <f t="shared" si="288"/>
        <v>0</v>
      </c>
      <c r="M230" s="18">
        <f t="shared" ref="M230:N230" si="316">M242+M254+M266+M278</f>
        <v>0</v>
      </c>
      <c r="N230" s="18">
        <f t="shared" si="316"/>
        <v>0</v>
      </c>
      <c r="O230" s="18">
        <f t="shared" ref="O230:P230" si="317">O242+O254+O266+O278</f>
        <v>0</v>
      </c>
      <c r="P230" s="32">
        <f t="shared" si="317"/>
        <v>0</v>
      </c>
      <c r="Q230" s="33" t="e">
        <f t="shared" si="285"/>
        <v>#DIV/0!</v>
      </c>
      <c r="R230" s="14"/>
      <c r="S230" s="10" t="s">
        <v>60</v>
      </c>
    </row>
    <row r="231" spans="1:19" ht="54" x14ac:dyDescent="0.25">
      <c r="A231" s="11" t="str">
        <f t="shared" si="276"/>
        <v>a</v>
      </c>
      <c r="B231" s="16" t="s">
        <v>81</v>
      </c>
      <c r="C231" s="17" t="s">
        <v>32</v>
      </c>
      <c r="D231" s="19">
        <f t="shared" ref="D231:F231" si="318">D232+D240+D241+D242</f>
        <v>0</v>
      </c>
      <c r="E231" s="19"/>
      <c r="F231" s="19">
        <f t="shared" si="318"/>
        <v>25218250</v>
      </c>
      <c r="G231" s="19">
        <f t="shared" ref="G231:H231" si="319">G232+G240+G241+G242</f>
        <v>22330237</v>
      </c>
      <c r="H231" s="19">
        <f t="shared" si="319"/>
        <v>2822276</v>
      </c>
      <c r="I231" s="19">
        <f t="shared" si="280"/>
        <v>25152513</v>
      </c>
      <c r="J231" s="30">
        <f t="shared" si="281"/>
        <v>65737</v>
      </c>
      <c r="K231" s="31">
        <f t="shared" si="282"/>
        <v>0.99739327669445743</v>
      </c>
      <c r="L231" s="20">
        <f t="shared" ref="L231:M231" si="320">L232+L240+L241+L242</f>
        <v>30000000</v>
      </c>
      <c r="M231" s="20">
        <f t="shared" si="320"/>
        <v>30000000</v>
      </c>
      <c r="N231" s="19">
        <f t="shared" ref="N231" si="321">N232+N240+N241+N242</f>
        <v>8514828</v>
      </c>
      <c r="O231" s="19">
        <f t="shared" ref="O231" si="322">O232+O240+O241+O242</f>
        <v>33667341</v>
      </c>
      <c r="P231" s="30">
        <f t="shared" ref="P231" si="323">P232+P240+P241+P242</f>
        <v>-3667341</v>
      </c>
      <c r="Q231" s="34">
        <f t="shared" si="285"/>
        <v>1.1222447</v>
      </c>
      <c r="R231" s="15"/>
      <c r="S231" s="10" t="s">
        <v>60</v>
      </c>
    </row>
    <row r="232" spans="1:19" ht="18.75" x14ac:dyDescent="0.25">
      <c r="A232" s="11" t="str">
        <f t="shared" si="276"/>
        <v>a</v>
      </c>
      <c r="B232" s="1" t="s">
        <v>2</v>
      </c>
      <c r="C232" s="2" t="s">
        <v>3</v>
      </c>
      <c r="D232" s="18">
        <f t="shared" ref="D232:H232" si="324">D233+D234+D235+D236+D237+D238+D239</f>
        <v>0</v>
      </c>
      <c r="E232" s="18"/>
      <c r="F232" s="18">
        <f t="shared" si="324"/>
        <v>25218250</v>
      </c>
      <c r="G232" s="18">
        <f t="shared" si="324"/>
        <v>22330237</v>
      </c>
      <c r="H232" s="18">
        <f t="shared" si="324"/>
        <v>2822276</v>
      </c>
      <c r="I232" s="19">
        <f t="shared" si="280"/>
        <v>25152513</v>
      </c>
      <c r="J232" s="30">
        <f t="shared" si="281"/>
        <v>65737</v>
      </c>
      <c r="K232" s="31">
        <f t="shared" si="282"/>
        <v>0.99739327669445743</v>
      </c>
      <c r="L232" s="18">
        <f t="shared" ref="L232:M232" si="325">L233+L234+L235+L236+L237+L238+L239</f>
        <v>30000000</v>
      </c>
      <c r="M232" s="18">
        <f t="shared" si="325"/>
        <v>30000000</v>
      </c>
      <c r="N232" s="18">
        <f t="shared" ref="N232:P232" si="326">N233+N234+N235+N236+N237+N238+N239</f>
        <v>8514828</v>
      </c>
      <c r="O232" s="18">
        <f t="shared" si="326"/>
        <v>33667341</v>
      </c>
      <c r="P232" s="32">
        <f t="shared" si="326"/>
        <v>-3667341</v>
      </c>
      <c r="Q232" s="33">
        <f t="shared" si="285"/>
        <v>1.1222447</v>
      </c>
      <c r="R232" s="14"/>
      <c r="S232" s="10" t="s">
        <v>60</v>
      </c>
    </row>
    <row r="233" spans="1:19" ht="18.75" hidden="1" x14ac:dyDescent="0.25">
      <c r="A233" s="11" t="str">
        <f t="shared" si="276"/>
        <v>b</v>
      </c>
      <c r="B233" s="3" t="s">
        <v>2</v>
      </c>
      <c r="C233" s="4" t="s">
        <v>4</v>
      </c>
      <c r="D233" s="19"/>
      <c r="E233" s="19"/>
      <c r="F233" s="19">
        <v>0</v>
      </c>
      <c r="G233" s="19"/>
      <c r="H233" s="19"/>
      <c r="I233" s="19">
        <f t="shared" si="280"/>
        <v>0</v>
      </c>
      <c r="J233" s="30">
        <f t="shared" si="281"/>
        <v>0</v>
      </c>
      <c r="K233" s="31" t="e">
        <f t="shared" si="282"/>
        <v>#DIV/0!</v>
      </c>
      <c r="L233" s="21">
        <v>0</v>
      </c>
      <c r="M233" s="21">
        <v>0</v>
      </c>
      <c r="N233" s="19"/>
      <c r="O233" s="19">
        <f t="shared" ref="O233:O242" si="327">I233+N233</f>
        <v>0</v>
      </c>
      <c r="P233" s="30">
        <f t="shared" ref="P233:P242" si="328">M233-O233</f>
        <v>0</v>
      </c>
      <c r="Q233" s="34" t="e">
        <f t="shared" si="285"/>
        <v>#DIV/0!</v>
      </c>
      <c r="R233" s="15"/>
      <c r="S233" s="10" t="s">
        <v>60</v>
      </c>
    </row>
    <row r="234" spans="1:19" ht="18.75" hidden="1" x14ac:dyDescent="0.25">
      <c r="A234" s="11" t="str">
        <f t="shared" si="276"/>
        <v>b</v>
      </c>
      <c r="B234" s="3" t="s">
        <v>2</v>
      </c>
      <c r="C234" s="4" t="s">
        <v>5</v>
      </c>
      <c r="D234" s="19"/>
      <c r="E234" s="19"/>
      <c r="F234" s="19">
        <v>0</v>
      </c>
      <c r="G234" s="19"/>
      <c r="H234" s="19"/>
      <c r="I234" s="19">
        <f t="shared" si="280"/>
        <v>0</v>
      </c>
      <c r="J234" s="30">
        <f t="shared" si="281"/>
        <v>0</v>
      </c>
      <c r="K234" s="31" t="e">
        <f t="shared" si="282"/>
        <v>#DIV/0!</v>
      </c>
      <c r="L234" s="21">
        <v>0</v>
      </c>
      <c r="M234" s="21">
        <v>0</v>
      </c>
      <c r="N234" s="19"/>
      <c r="O234" s="19">
        <f t="shared" si="327"/>
        <v>0</v>
      </c>
      <c r="P234" s="30">
        <f t="shared" si="328"/>
        <v>0</v>
      </c>
      <c r="Q234" s="34" t="e">
        <f t="shared" si="285"/>
        <v>#DIV/0!</v>
      </c>
      <c r="R234" s="15"/>
      <c r="S234" s="10" t="s">
        <v>60</v>
      </c>
    </row>
    <row r="235" spans="1:19" ht="18.75" hidden="1" x14ac:dyDescent="0.25">
      <c r="A235" s="11" t="str">
        <f t="shared" si="276"/>
        <v>b</v>
      </c>
      <c r="B235" s="3" t="s">
        <v>2</v>
      </c>
      <c r="C235" s="4" t="s">
        <v>6</v>
      </c>
      <c r="D235" s="19"/>
      <c r="E235" s="19"/>
      <c r="F235" s="19">
        <v>0</v>
      </c>
      <c r="G235" s="19"/>
      <c r="H235" s="19"/>
      <c r="I235" s="19">
        <f t="shared" si="280"/>
        <v>0</v>
      </c>
      <c r="J235" s="30">
        <f t="shared" si="281"/>
        <v>0</v>
      </c>
      <c r="K235" s="31" t="e">
        <f t="shared" si="282"/>
        <v>#DIV/0!</v>
      </c>
      <c r="L235" s="21">
        <v>0</v>
      </c>
      <c r="M235" s="21">
        <v>0</v>
      </c>
      <c r="N235" s="19"/>
      <c r="O235" s="19">
        <f t="shared" si="327"/>
        <v>0</v>
      </c>
      <c r="P235" s="30">
        <f t="shared" si="328"/>
        <v>0</v>
      </c>
      <c r="Q235" s="34" t="e">
        <f t="shared" si="285"/>
        <v>#DIV/0!</v>
      </c>
      <c r="R235" s="15"/>
      <c r="S235" s="10" t="s">
        <v>60</v>
      </c>
    </row>
    <row r="236" spans="1:19" ht="18.75" hidden="1" x14ac:dyDescent="0.25">
      <c r="A236" s="11" t="str">
        <f t="shared" si="276"/>
        <v>b</v>
      </c>
      <c r="B236" s="3" t="s">
        <v>2</v>
      </c>
      <c r="C236" s="5" t="s">
        <v>7</v>
      </c>
      <c r="D236" s="19"/>
      <c r="E236" s="19"/>
      <c r="F236" s="19">
        <v>0</v>
      </c>
      <c r="G236" s="19"/>
      <c r="H236" s="19"/>
      <c r="I236" s="19">
        <f t="shared" si="280"/>
        <v>0</v>
      </c>
      <c r="J236" s="30">
        <f t="shared" si="281"/>
        <v>0</v>
      </c>
      <c r="K236" s="31" t="e">
        <f t="shared" si="282"/>
        <v>#DIV/0!</v>
      </c>
      <c r="L236" s="21">
        <v>0</v>
      </c>
      <c r="M236" s="21">
        <v>0</v>
      </c>
      <c r="N236" s="19"/>
      <c r="O236" s="19">
        <f t="shared" si="327"/>
        <v>0</v>
      </c>
      <c r="P236" s="30">
        <f t="shared" si="328"/>
        <v>0</v>
      </c>
      <c r="Q236" s="34" t="e">
        <f t="shared" si="285"/>
        <v>#DIV/0!</v>
      </c>
      <c r="R236" s="15"/>
      <c r="S236" s="10" t="s">
        <v>60</v>
      </c>
    </row>
    <row r="237" spans="1:19" ht="18.75" hidden="1" x14ac:dyDescent="0.25">
      <c r="A237" s="11" t="str">
        <f t="shared" si="276"/>
        <v>b</v>
      </c>
      <c r="B237" s="3" t="s">
        <v>2</v>
      </c>
      <c r="C237" s="5" t="s">
        <v>8</v>
      </c>
      <c r="D237" s="19"/>
      <c r="E237" s="19"/>
      <c r="F237" s="19">
        <v>0</v>
      </c>
      <c r="G237" s="19"/>
      <c r="H237" s="19"/>
      <c r="I237" s="19">
        <f t="shared" si="280"/>
        <v>0</v>
      </c>
      <c r="J237" s="30">
        <f t="shared" si="281"/>
        <v>0</v>
      </c>
      <c r="K237" s="31" t="e">
        <f t="shared" si="282"/>
        <v>#DIV/0!</v>
      </c>
      <c r="L237" s="21">
        <v>0</v>
      </c>
      <c r="M237" s="21">
        <v>0</v>
      </c>
      <c r="N237" s="19"/>
      <c r="O237" s="19">
        <f t="shared" si="327"/>
        <v>0</v>
      </c>
      <c r="P237" s="30">
        <f t="shared" si="328"/>
        <v>0</v>
      </c>
      <c r="Q237" s="34" t="e">
        <f t="shared" si="285"/>
        <v>#DIV/0!</v>
      </c>
      <c r="R237" s="15"/>
      <c r="S237" s="10" t="s">
        <v>60</v>
      </c>
    </row>
    <row r="238" spans="1:19" ht="18.75" x14ac:dyDescent="0.25">
      <c r="A238" s="11" t="str">
        <f t="shared" si="276"/>
        <v>a</v>
      </c>
      <c r="B238" s="3" t="s">
        <v>2</v>
      </c>
      <c r="C238" s="5" t="s">
        <v>9</v>
      </c>
      <c r="D238" s="19"/>
      <c r="E238" s="19"/>
      <c r="F238" s="19">
        <v>25218250</v>
      </c>
      <c r="G238" s="19">
        <v>22330237</v>
      </c>
      <c r="H238" s="19">
        <v>2822276</v>
      </c>
      <c r="I238" s="19">
        <f t="shared" si="280"/>
        <v>25152513</v>
      </c>
      <c r="J238" s="30">
        <f t="shared" si="281"/>
        <v>65737</v>
      </c>
      <c r="K238" s="31">
        <f t="shared" si="282"/>
        <v>0.99739327669445743</v>
      </c>
      <c r="L238" s="21">
        <v>30000000</v>
      </c>
      <c r="M238" s="21">
        <v>30000000</v>
      </c>
      <c r="N238" s="19">
        <v>8514828</v>
      </c>
      <c r="O238" s="19">
        <f t="shared" si="327"/>
        <v>33667341</v>
      </c>
      <c r="P238" s="30">
        <f t="shared" si="328"/>
        <v>-3667341</v>
      </c>
      <c r="Q238" s="34">
        <f t="shared" si="285"/>
        <v>1.1222447</v>
      </c>
      <c r="R238" s="15"/>
      <c r="S238" s="10" t="s">
        <v>60</v>
      </c>
    </row>
    <row r="239" spans="1:19" ht="18.75" hidden="1" x14ac:dyDescent="0.25">
      <c r="A239" s="11" t="str">
        <f t="shared" si="276"/>
        <v>b</v>
      </c>
      <c r="B239" s="3" t="s">
        <v>2</v>
      </c>
      <c r="C239" s="5" t="s">
        <v>10</v>
      </c>
      <c r="D239" s="19"/>
      <c r="E239" s="19"/>
      <c r="F239" s="19">
        <v>0</v>
      </c>
      <c r="G239" s="19"/>
      <c r="H239" s="19"/>
      <c r="I239" s="19">
        <f t="shared" si="280"/>
        <v>0</v>
      </c>
      <c r="J239" s="30">
        <f t="shared" si="281"/>
        <v>0</v>
      </c>
      <c r="K239" s="31" t="e">
        <f t="shared" si="282"/>
        <v>#DIV/0!</v>
      </c>
      <c r="L239" s="21">
        <v>0</v>
      </c>
      <c r="M239" s="21">
        <v>0</v>
      </c>
      <c r="N239" s="19"/>
      <c r="O239" s="19">
        <f t="shared" si="327"/>
        <v>0</v>
      </c>
      <c r="P239" s="30">
        <f t="shared" si="328"/>
        <v>0</v>
      </c>
      <c r="Q239" s="34" t="e">
        <f t="shared" si="285"/>
        <v>#DIV/0!</v>
      </c>
      <c r="R239" s="15"/>
      <c r="S239" s="10" t="s">
        <v>60</v>
      </c>
    </row>
    <row r="240" spans="1:19" ht="18.75" hidden="1" x14ac:dyDescent="0.25">
      <c r="A240" s="11" t="str">
        <f t="shared" si="276"/>
        <v>b</v>
      </c>
      <c r="B240" s="3" t="s">
        <v>2</v>
      </c>
      <c r="C240" s="2" t="s">
        <v>11</v>
      </c>
      <c r="D240" s="18"/>
      <c r="E240" s="18"/>
      <c r="F240" s="18">
        <v>0</v>
      </c>
      <c r="G240" s="18"/>
      <c r="H240" s="18"/>
      <c r="I240" s="19">
        <f t="shared" si="280"/>
        <v>0</v>
      </c>
      <c r="J240" s="30">
        <f t="shared" si="281"/>
        <v>0</v>
      </c>
      <c r="K240" s="31" t="e">
        <f t="shared" si="282"/>
        <v>#DIV/0!</v>
      </c>
      <c r="L240" s="18">
        <v>0</v>
      </c>
      <c r="M240" s="18">
        <v>0</v>
      </c>
      <c r="N240" s="18"/>
      <c r="O240" s="18">
        <f t="shared" si="327"/>
        <v>0</v>
      </c>
      <c r="P240" s="32">
        <f t="shared" si="328"/>
        <v>0</v>
      </c>
      <c r="Q240" s="33" t="e">
        <f t="shared" si="285"/>
        <v>#DIV/0!</v>
      </c>
      <c r="R240" s="14"/>
      <c r="S240" s="10" t="s">
        <v>60</v>
      </c>
    </row>
    <row r="241" spans="1:19" ht="18.75" hidden="1" x14ac:dyDescent="0.25">
      <c r="A241" s="11" t="str">
        <f t="shared" si="276"/>
        <v>b</v>
      </c>
      <c r="B241" s="3" t="s">
        <v>2</v>
      </c>
      <c r="C241" s="2" t="s">
        <v>12</v>
      </c>
      <c r="D241" s="18"/>
      <c r="E241" s="18"/>
      <c r="F241" s="18">
        <v>0</v>
      </c>
      <c r="G241" s="18"/>
      <c r="H241" s="18"/>
      <c r="I241" s="19">
        <f t="shared" si="280"/>
        <v>0</v>
      </c>
      <c r="J241" s="30">
        <f t="shared" si="281"/>
        <v>0</v>
      </c>
      <c r="K241" s="31" t="e">
        <f t="shared" si="282"/>
        <v>#DIV/0!</v>
      </c>
      <c r="L241" s="18">
        <v>0</v>
      </c>
      <c r="M241" s="18">
        <v>0</v>
      </c>
      <c r="N241" s="18"/>
      <c r="O241" s="18">
        <f t="shared" si="327"/>
        <v>0</v>
      </c>
      <c r="P241" s="32">
        <f t="shared" si="328"/>
        <v>0</v>
      </c>
      <c r="Q241" s="33" t="e">
        <f t="shared" si="285"/>
        <v>#DIV/0!</v>
      </c>
      <c r="R241" s="14"/>
      <c r="S241" s="10" t="s">
        <v>60</v>
      </c>
    </row>
    <row r="242" spans="1:19" ht="18.75" hidden="1" x14ac:dyDescent="0.25">
      <c r="A242" s="11" t="str">
        <f t="shared" si="276"/>
        <v>b</v>
      </c>
      <c r="B242" s="3" t="s">
        <v>2</v>
      </c>
      <c r="C242" s="2" t="s">
        <v>13</v>
      </c>
      <c r="D242" s="18"/>
      <c r="E242" s="18"/>
      <c r="F242" s="18">
        <v>0</v>
      </c>
      <c r="G242" s="18"/>
      <c r="H242" s="18"/>
      <c r="I242" s="19">
        <f t="shared" si="280"/>
        <v>0</v>
      </c>
      <c r="J242" s="30">
        <f t="shared" si="281"/>
        <v>0</v>
      </c>
      <c r="K242" s="31" t="e">
        <f t="shared" si="282"/>
        <v>#DIV/0!</v>
      </c>
      <c r="L242" s="18">
        <v>0</v>
      </c>
      <c r="M242" s="18">
        <v>0</v>
      </c>
      <c r="N242" s="18"/>
      <c r="O242" s="18">
        <f t="shared" si="327"/>
        <v>0</v>
      </c>
      <c r="P242" s="32">
        <f t="shared" si="328"/>
        <v>0</v>
      </c>
      <c r="Q242" s="33" t="e">
        <f t="shared" si="285"/>
        <v>#DIV/0!</v>
      </c>
      <c r="R242" s="14"/>
      <c r="S242" s="10" t="s">
        <v>60</v>
      </c>
    </row>
    <row r="243" spans="1:19" ht="54" x14ac:dyDescent="0.25">
      <c r="A243" s="11" t="str">
        <f t="shared" si="276"/>
        <v>a</v>
      </c>
      <c r="B243" s="16" t="s">
        <v>82</v>
      </c>
      <c r="C243" s="17" t="s">
        <v>33</v>
      </c>
      <c r="D243" s="19">
        <f t="shared" ref="D243:F243" si="329">D244+D252+D253+D254</f>
        <v>0</v>
      </c>
      <c r="E243" s="19"/>
      <c r="F243" s="19">
        <f t="shared" si="329"/>
        <v>3227650</v>
      </c>
      <c r="G243" s="19">
        <f t="shared" ref="G243:H243" si="330">G244+G252+G253+G254</f>
        <v>2844387</v>
      </c>
      <c r="H243" s="19">
        <f t="shared" si="330"/>
        <v>359204.2</v>
      </c>
      <c r="I243" s="19">
        <f t="shared" si="280"/>
        <v>3203591.2</v>
      </c>
      <c r="J243" s="30">
        <f t="shared" si="281"/>
        <v>24058.799999999814</v>
      </c>
      <c r="K243" s="31">
        <f t="shared" si="282"/>
        <v>0.99254603194274482</v>
      </c>
      <c r="L243" s="20">
        <f t="shared" ref="L243:M243" si="331">L244+L252+L253+L254</f>
        <v>4000000</v>
      </c>
      <c r="M243" s="20">
        <f t="shared" si="331"/>
        <v>4000000</v>
      </c>
      <c r="N243" s="19">
        <f t="shared" ref="N243" si="332">N244+N252+N253+N254</f>
        <v>1083612.6000000001</v>
      </c>
      <c r="O243" s="19">
        <f t="shared" ref="O243" si="333">O244+O252+O253+O254</f>
        <v>4287203.8000000007</v>
      </c>
      <c r="P243" s="30">
        <f t="shared" ref="P243" si="334">P244+P252+P253+P254</f>
        <v>-287203.80000000075</v>
      </c>
      <c r="Q243" s="34">
        <f t="shared" si="285"/>
        <v>1.0718009500000001</v>
      </c>
      <c r="R243" s="15"/>
      <c r="S243" s="10" t="s">
        <v>60</v>
      </c>
    </row>
    <row r="244" spans="1:19" ht="18.75" x14ac:dyDescent="0.25">
      <c r="A244" s="11" t="str">
        <f t="shared" si="276"/>
        <v>a</v>
      </c>
      <c r="B244" s="1" t="s">
        <v>2</v>
      </c>
      <c r="C244" s="2" t="s">
        <v>3</v>
      </c>
      <c r="D244" s="18">
        <f t="shared" ref="D244:H244" si="335">D245+D246+D247+D248+D249+D250+D251</f>
        <v>0</v>
      </c>
      <c r="E244" s="18"/>
      <c r="F244" s="18">
        <f t="shared" si="335"/>
        <v>3227650</v>
      </c>
      <c r="G244" s="18">
        <f t="shared" si="335"/>
        <v>2844387</v>
      </c>
      <c r="H244" s="18">
        <f t="shared" si="335"/>
        <v>359204.2</v>
      </c>
      <c r="I244" s="19">
        <f t="shared" si="280"/>
        <v>3203591.2</v>
      </c>
      <c r="J244" s="30">
        <f t="shared" si="281"/>
        <v>24058.799999999814</v>
      </c>
      <c r="K244" s="31">
        <f t="shared" si="282"/>
        <v>0.99254603194274482</v>
      </c>
      <c r="L244" s="18">
        <f t="shared" ref="L244:M244" si="336">L245+L246+L247+L248+L249+L250+L251</f>
        <v>4000000</v>
      </c>
      <c r="M244" s="18">
        <f t="shared" si="336"/>
        <v>4000000</v>
      </c>
      <c r="N244" s="18">
        <f t="shared" ref="N244:P244" si="337">N245+N246+N247+N248+N249+N250+N251</f>
        <v>1083612.6000000001</v>
      </c>
      <c r="O244" s="18">
        <f t="shared" si="337"/>
        <v>4287203.8000000007</v>
      </c>
      <c r="P244" s="32">
        <f t="shared" si="337"/>
        <v>-287203.80000000075</v>
      </c>
      <c r="Q244" s="33">
        <f t="shared" si="285"/>
        <v>1.0718009500000001</v>
      </c>
      <c r="R244" s="14"/>
      <c r="S244" s="10" t="s">
        <v>60</v>
      </c>
    </row>
    <row r="245" spans="1:19" ht="18.75" hidden="1" x14ac:dyDescent="0.25">
      <c r="A245" s="11" t="str">
        <f t="shared" si="276"/>
        <v>b</v>
      </c>
      <c r="B245" s="3" t="s">
        <v>2</v>
      </c>
      <c r="C245" s="4" t="s">
        <v>4</v>
      </c>
      <c r="D245" s="19"/>
      <c r="E245" s="19"/>
      <c r="F245" s="19">
        <v>0</v>
      </c>
      <c r="G245" s="19"/>
      <c r="H245" s="19"/>
      <c r="I245" s="19">
        <f t="shared" si="280"/>
        <v>0</v>
      </c>
      <c r="J245" s="30">
        <f t="shared" si="281"/>
        <v>0</v>
      </c>
      <c r="K245" s="31" t="e">
        <f t="shared" si="282"/>
        <v>#DIV/0!</v>
      </c>
      <c r="L245" s="21">
        <v>0</v>
      </c>
      <c r="M245" s="21">
        <v>0</v>
      </c>
      <c r="N245" s="19"/>
      <c r="O245" s="19">
        <f t="shared" ref="O245:O254" si="338">I245+N245</f>
        <v>0</v>
      </c>
      <c r="P245" s="30">
        <f t="shared" ref="P245:P254" si="339">M245-O245</f>
        <v>0</v>
      </c>
      <c r="Q245" s="34" t="e">
        <f t="shared" si="285"/>
        <v>#DIV/0!</v>
      </c>
      <c r="R245" s="15"/>
      <c r="S245" s="10" t="s">
        <v>60</v>
      </c>
    </row>
    <row r="246" spans="1:19" ht="18.75" hidden="1" x14ac:dyDescent="0.25">
      <c r="A246" s="11" t="str">
        <f t="shared" si="276"/>
        <v>b</v>
      </c>
      <c r="B246" s="3" t="s">
        <v>2</v>
      </c>
      <c r="C246" s="4" t="s">
        <v>5</v>
      </c>
      <c r="D246" s="19"/>
      <c r="E246" s="19"/>
      <c r="F246" s="19">
        <v>0</v>
      </c>
      <c r="G246" s="19"/>
      <c r="H246" s="19"/>
      <c r="I246" s="19">
        <f t="shared" si="280"/>
        <v>0</v>
      </c>
      <c r="J246" s="30">
        <f t="shared" si="281"/>
        <v>0</v>
      </c>
      <c r="K246" s="31" t="e">
        <f t="shared" si="282"/>
        <v>#DIV/0!</v>
      </c>
      <c r="L246" s="21">
        <v>0</v>
      </c>
      <c r="M246" s="21">
        <v>0</v>
      </c>
      <c r="N246" s="19"/>
      <c r="O246" s="19">
        <f t="shared" si="338"/>
        <v>0</v>
      </c>
      <c r="P246" s="30">
        <f t="shared" si="339"/>
        <v>0</v>
      </c>
      <c r="Q246" s="34" t="e">
        <f t="shared" si="285"/>
        <v>#DIV/0!</v>
      </c>
      <c r="R246" s="15"/>
      <c r="S246" s="10" t="s">
        <v>60</v>
      </c>
    </row>
    <row r="247" spans="1:19" ht="18.75" hidden="1" x14ac:dyDescent="0.25">
      <c r="A247" s="11" t="str">
        <f t="shared" si="276"/>
        <v>b</v>
      </c>
      <c r="B247" s="3" t="s">
        <v>2</v>
      </c>
      <c r="C247" s="4" t="s">
        <v>6</v>
      </c>
      <c r="D247" s="19"/>
      <c r="E247" s="19"/>
      <c r="F247" s="19">
        <v>0</v>
      </c>
      <c r="G247" s="19"/>
      <c r="H247" s="19"/>
      <c r="I247" s="19">
        <f t="shared" si="280"/>
        <v>0</v>
      </c>
      <c r="J247" s="30">
        <f t="shared" si="281"/>
        <v>0</v>
      </c>
      <c r="K247" s="31" t="e">
        <f t="shared" si="282"/>
        <v>#DIV/0!</v>
      </c>
      <c r="L247" s="21">
        <v>0</v>
      </c>
      <c r="M247" s="21">
        <v>0</v>
      </c>
      <c r="N247" s="19"/>
      <c r="O247" s="19">
        <f t="shared" si="338"/>
        <v>0</v>
      </c>
      <c r="P247" s="30">
        <f t="shared" si="339"/>
        <v>0</v>
      </c>
      <c r="Q247" s="34" t="e">
        <f t="shared" si="285"/>
        <v>#DIV/0!</v>
      </c>
      <c r="R247" s="15"/>
      <c r="S247" s="10" t="s">
        <v>60</v>
      </c>
    </row>
    <row r="248" spans="1:19" ht="18.75" hidden="1" x14ac:dyDescent="0.25">
      <c r="A248" s="11" t="str">
        <f t="shared" si="276"/>
        <v>b</v>
      </c>
      <c r="B248" s="3" t="s">
        <v>2</v>
      </c>
      <c r="C248" s="5" t="s">
        <v>7</v>
      </c>
      <c r="D248" s="19"/>
      <c r="E248" s="19"/>
      <c r="F248" s="19">
        <v>0</v>
      </c>
      <c r="G248" s="19"/>
      <c r="H248" s="19"/>
      <c r="I248" s="19">
        <f t="shared" si="280"/>
        <v>0</v>
      </c>
      <c r="J248" s="30">
        <f t="shared" si="281"/>
        <v>0</v>
      </c>
      <c r="K248" s="31" t="e">
        <f t="shared" si="282"/>
        <v>#DIV/0!</v>
      </c>
      <c r="L248" s="21">
        <v>0</v>
      </c>
      <c r="M248" s="21">
        <v>0</v>
      </c>
      <c r="N248" s="19"/>
      <c r="O248" s="19">
        <f t="shared" si="338"/>
        <v>0</v>
      </c>
      <c r="P248" s="30">
        <f t="shared" si="339"/>
        <v>0</v>
      </c>
      <c r="Q248" s="34" t="e">
        <f t="shared" si="285"/>
        <v>#DIV/0!</v>
      </c>
      <c r="R248" s="15"/>
      <c r="S248" s="10" t="s">
        <v>60</v>
      </c>
    </row>
    <row r="249" spans="1:19" ht="18.75" hidden="1" x14ac:dyDescent="0.25">
      <c r="A249" s="11" t="str">
        <f t="shared" si="276"/>
        <v>b</v>
      </c>
      <c r="B249" s="3" t="s">
        <v>2</v>
      </c>
      <c r="C249" s="5" t="s">
        <v>8</v>
      </c>
      <c r="D249" s="19"/>
      <c r="E249" s="19"/>
      <c r="F249" s="19">
        <v>0</v>
      </c>
      <c r="G249" s="19"/>
      <c r="H249" s="19"/>
      <c r="I249" s="19">
        <f t="shared" si="280"/>
        <v>0</v>
      </c>
      <c r="J249" s="30">
        <f t="shared" si="281"/>
        <v>0</v>
      </c>
      <c r="K249" s="31" t="e">
        <f t="shared" si="282"/>
        <v>#DIV/0!</v>
      </c>
      <c r="L249" s="21">
        <v>0</v>
      </c>
      <c r="M249" s="21">
        <v>0</v>
      </c>
      <c r="N249" s="19"/>
      <c r="O249" s="19">
        <f t="shared" si="338"/>
        <v>0</v>
      </c>
      <c r="P249" s="30">
        <f t="shared" si="339"/>
        <v>0</v>
      </c>
      <c r="Q249" s="34" t="e">
        <f t="shared" si="285"/>
        <v>#DIV/0!</v>
      </c>
      <c r="R249" s="15"/>
      <c r="S249" s="10" t="s">
        <v>60</v>
      </c>
    </row>
    <row r="250" spans="1:19" ht="18.75" x14ac:dyDescent="0.25">
      <c r="A250" s="11" t="str">
        <f t="shared" si="276"/>
        <v>a</v>
      </c>
      <c r="B250" s="3" t="s">
        <v>2</v>
      </c>
      <c r="C250" s="5" t="s">
        <v>9</v>
      </c>
      <c r="D250" s="19"/>
      <c r="E250" s="19"/>
      <c r="F250" s="19">
        <v>3227650</v>
      </c>
      <c r="G250" s="19">
        <v>2844387</v>
      </c>
      <c r="H250" s="19">
        <v>359204.2</v>
      </c>
      <c r="I250" s="19">
        <f t="shared" si="280"/>
        <v>3203591.2</v>
      </c>
      <c r="J250" s="30">
        <f t="shared" si="281"/>
        <v>24058.799999999814</v>
      </c>
      <c r="K250" s="31">
        <f t="shared" si="282"/>
        <v>0.99254603194274482</v>
      </c>
      <c r="L250" s="21">
        <v>4000000</v>
      </c>
      <c r="M250" s="21">
        <v>4000000</v>
      </c>
      <c r="N250" s="19">
        <v>1083612.6000000001</v>
      </c>
      <c r="O250" s="19">
        <f t="shared" si="338"/>
        <v>4287203.8000000007</v>
      </c>
      <c r="P250" s="30">
        <f t="shared" si="339"/>
        <v>-287203.80000000075</v>
      </c>
      <c r="Q250" s="34">
        <f t="shared" si="285"/>
        <v>1.0718009500000001</v>
      </c>
      <c r="R250" s="15"/>
      <c r="S250" s="10" t="s">
        <v>60</v>
      </c>
    </row>
    <row r="251" spans="1:19" ht="18.75" hidden="1" x14ac:dyDescent="0.25">
      <c r="A251" s="11" t="str">
        <f t="shared" si="276"/>
        <v>b</v>
      </c>
      <c r="B251" s="3" t="s">
        <v>2</v>
      </c>
      <c r="C251" s="5" t="s">
        <v>10</v>
      </c>
      <c r="D251" s="19"/>
      <c r="E251" s="19"/>
      <c r="F251" s="19">
        <v>0</v>
      </c>
      <c r="G251" s="19"/>
      <c r="H251" s="19"/>
      <c r="I251" s="19">
        <f t="shared" si="280"/>
        <v>0</v>
      </c>
      <c r="J251" s="30">
        <f t="shared" si="281"/>
        <v>0</v>
      </c>
      <c r="K251" s="31" t="e">
        <f t="shared" si="282"/>
        <v>#DIV/0!</v>
      </c>
      <c r="L251" s="21">
        <v>0</v>
      </c>
      <c r="M251" s="21">
        <v>0</v>
      </c>
      <c r="N251" s="19"/>
      <c r="O251" s="19">
        <f t="shared" si="338"/>
        <v>0</v>
      </c>
      <c r="P251" s="30">
        <f t="shared" si="339"/>
        <v>0</v>
      </c>
      <c r="Q251" s="34" t="e">
        <f t="shared" si="285"/>
        <v>#DIV/0!</v>
      </c>
      <c r="R251" s="15"/>
      <c r="S251" s="10" t="s">
        <v>60</v>
      </c>
    </row>
    <row r="252" spans="1:19" ht="18.75" hidden="1" x14ac:dyDescent="0.25">
      <c r="A252" s="11" t="str">
        <f t="shared" si="276"/>
        <v>b</v>
      </c>
      <c r="B252" s="3" t="s">
        <v>2</v>
      </c>
      <c r="C252" s="2" t="s">
        <v>11</v>
      </c>
      <c r="D252" s="18"/>
      <c r="E252" s="18"/>
      <c r="F252" s="18">
        <v>0</v>
      </c>
      <c r="G252" s="18"/>
      <c r="H252" s="18"/>
      <c r="I252" s="19">
        <f t="shared" si="280"/>
        <v>0</v>
      </c>
      <c r="J252" s="30">
        <f t="shared" si="281"/>
        <v>0</v>
      </c>
      <c r="K252" s="31" t="e">
        <f t="shared" si="282"/>
        <v>#DIV/0!</v>
      </c>
      <c r="L252" s="18">
        <v>0</v>
      </c>
      <c r="M252" s="18">
        <v>0</v>
      </c>
      <c r="N252" s="18"/>
      <c r="O252" s="18">
        <f t="shared" si="338"/>
        <v>0</v>
      </c>
      <c r="P252" s="32">
        <f t="shared" si="339"/>
        <v>0</v>
      </c>
      <c r="Q252" s="33" t="e">
        <f t="shared" si="285"/>
        <v>#DIV/0!</v>
      </c>
      <c r="R252" s="14"/>
      <c r="S252" s="10" t="s">
        <v>60</v>
      </c>
    </row>
    <row r="253" spans="1:19" ht="18.75" hidden="1" x14ac:dyDescent="0.25">
      <c r="A253" s="11" t="str">
        <f t="shared" si="276"/>
        <v>b</v>
      </c>
      <c r="B253" s="3" t="s">
        <v>2</v>
      </c>
      <c r="C253" s="2" t="s">
        <v>12</v>
      </c>
      <c r="D253" s="18"/>
      <c r="E253" s="18"/>
      <c r="F253" s="18">
        <v>0</v>
      </c>
      <c r="G253" s="18"/>
      <c r="H253" s="18"/>
      <c r="I253" s="19">
        <f t="shared" si="280"/>
        <v>0</v>
      </c>
      <c r="J253" s="30">
        <f t="shared" si="281"/>
        <v>0</v>
      </c>
      <c r="K253" s="31" t="e">
        <f t="shared" si="282"/>
        <v>#DIV/0!</v>
      </c>
      <c r="L253" s="18">
        <v>0</v>
      </c>
      <c r="M253" s="18">
        <v>0</v>
      </c>
      <c r="N253" s="18"/>
      <c r="O253" s="18">
        <f t="shared" si="338"/>
        <v>0</v>
      </c>
      <c r="P253" s="32">
        <f t="shared" si="339"/>
        <v>0</v>
      </c>
      <c r="Q253" s="33" t="e">
        <f t="shared" si="285"/>
        <v>#DIV/0!</v>
      </c>
      <c r="R253" s="14"/>
      <c r="S253" s="10" t="s">
        <v>60</v>
      </c>
    </row>
    <row r="254" spans="1:19" ht="18.75" hidden="1" x14ac:dyDescent="0.25">
      <c r="A254" s="11" t="str">
        <f t="shared" si="276"/>
        <v>b</v>
      </c>
      <c r="B254" s="3" t="s">
        <v>2</v>
      </c>
      <c r="C254" s="2" t="s">
        <v>13</v>
      </c>
      <c r="D254" s="18"/>
      <c r="E254" s="18"/>
      <c r="F254" s="18">
        <v>0</v>
      </c>
      <c r="G254" s="18"/>
      <c r="H254" s="18"/>
      <c r="I254" s="19">
        <f t="shared" si="280"/>
        <v>0</v>
      </c>
      <c r="J254" s="30">
        <f t="shared" si="281"/>
        <v>0</v>
      </c>
      <c r="K254" s="31" t="e">
        <f t="shared" si="282"/>
        <v>#DIV/0!</v>
      </c>
      <c r="L254" s="18">
        <v>0</v>
      </c>
      <c r="M254" s="18">
        <v>0</v>
      </c>
      <c r="N254" s="18"/>
      <c r="O254" s="18">
        <f t="shared" si="338"/>
        <v>0</v>
      </c>
      <c r="P254" s="32">
        <f t="shared" si="339"/>
        <v>0</v>
      </c>
      <c r="Q254" s="33" t="e">
        <f t="shared" si="285"/>
        <v>#DIV/0!</v>
      </c>
      <c r="R254" s="14"/>
      <c r="S254" s="10" t="s">
        <v>60</v>
      </c>
    </row>
    <row r="255" spans="1:19" ht="54" x14ac:dyDescent="0.25">
      <c r="A255" s="11" t="str">
        <f t="shared" si="276"/>
        <v>a</v>
      </c>
      <c r="B255" s="16" t="s">
        <v>83</v>
      </c>
      <c r="C255" s="17" t="s">
        <v>34</v>
      </c>
      <c r="D255" s="19">
        <f t="shared" ref="D255:F255" si="340">D256+D264+D265+D266</f>
        <v>0</v>
      </c>
      <c r="E255" s="19"/>
      <c r="F255" s="19">
        <f t="shared" si="340"/>
        <v>3813850</v>
      </c>
      <c r="G255" s="19">
        <f t="shared" ref="G255:H255" si="341">G256+G264+G265+G266</f>
        <v>3341680</v>
      </c>
      <c r="H255" s="19">
        <f t="shared" si="341"/>
        <v>430000</v>
      </c>
      <c r="I255" s="19">
        <f t="shared" si="280"/>
        <v>3771680</v>
      </c>
      <c r="J255" s="30">
        <f t="shared" si="281"/>
        <v>42170</v>
      </c>
      <c r="K255" s="31">
        <f t="shared" si="282"/>
        <v>0.98894293168320724</v>
      </c>
      <c r="L255" s="20">
        <f t="shared" ref="L255:M255" si="342">L256+L264+L265+L266</f>
        <v>4500000</v>
      </c>
      <c r="M255" s="20">
        <f t="shared" si="342"/>
        <v>4500000</v>
      </c>
      <c r="N255" s="19">
        <f t="shared" ref="N255" si="343">N256+N264+N265+N266</f>
        <v>1290000</v>
      </c>
      <c r="O255" s="19">
        <f t="shared" ref="O255" si="344">O256+O264+O265+O266</f>
        <v>5061680</v>
      </c>
      <c r="P255" s="30">
        <f t="shared" ref="P255" si="345">P256+P264+P265+P266</f>
        <v>-561680</v>
      </c>
      <c r="Q255" s="34">
        <f t="shared" si="285"/>
        <v>1.1248177777777777</v>
      </c>
      <c r="R255" s="15"/>
      <c r="S255" s="10" t="s">
        <v>60</v>
      </c>
    </row>
    <row r="256" spans="1:19" ht="18.75" x14ac:dyDescent="0.25">
      <c r="A256" s="11" t="str">
        <f t="shared" si="276"/>
        <v>a</v>
      </c>
      <c r="B256" s="1" t="s">
        <v>2</v>
      </c>
      <c r="C256" s="2" t="s">
        <v>3</v>
      </c>
      <c r="D256" s="18">
        <f t="shared" ref="D256:H256" si="346">D257+D258+D259+D260+D261+D262+D263</f>
        <v>0</v>
      </c>
      <c r="E256" s="18"/>
      <c r="F256" s="18">
        <f t="shared" si="346"/>
        <v>3813850</v>
      </c>
      <c r="G256" s="18">
        <f t="shared" si="346"/>
        <v>3341680</v>
      </c>
      <c r="H256" s="18">
        <f t="shared" si="346"/>
        <v>430000</v>
      </c>
      <c r="I256" s="19">
        <f t="shared" si="280"/>
        <v>3771680</v>
      </c>
      <c r="J256" s="30">
        <f t="shared" si="281"/>
        <v>42170</v>
      </c>
      <c r="K256" s="31">
        <f t="shared" si="282"/>
        <v>0.98894293168320724</v>
      </c>
      <c r="L256" s="18">
        <f t="shared" ref="L256:M256" si="347">L257+L258+L259+L260+L261+L262+L263</f>
        <v>4500000</v>
      </c>
      <c r="M256" s="18">
        <f t="shared" si="347"/>
        <v>4500000</v>
      </c>
      <c r="N256" s="18">
        <f t="shared" ref="N256:P256" si="348">N257+N258+N259+N260+N261+N262+N263</f>
        <v>1290000</v>
      </c>
      <c r="O256" s="18">
        <f t="shared" si="348"/>
        <v>5061680</v>
      </c>
      <c r="P256" s="32">
        <f t="shared" si="348"/>
        <v>-561680</v>
      </c>
      <c r="Q256" s="33">
        <f t="shared" si="285"/>
        <v>1.1248177777777777</v>
      </c>
      <c r="R256" s="14"/>
      <c r="S256" s="10" t="s">
        <v>60</v>
      </c>
    </row>
    <row r="257" spans="1:19" ht="18.75" hidden="1" x14ac:dyDescent="0.25">
      <c r="A257" s="11" t="str">
        <f t="shared" si="276"/>
        <v>b</v>
      </c>
      <c r="B257" s="3" t="s">
        <v>2</v>
      </c>
      <c r="C257" s="4" t="s">
        <v>4</v>
      </c>
      <c r="D257" s="19"/>
      <c r="E257" s="19"/>
      <c r="F257" s="19">
        <v>0</v>
      </c>
      <c r="G257" s="19"/>
      <c r="H257" s="19"/>
      <c r="I257" s="19">
        <f t="shared" si="280"/>
        <v>0</v>
      </c>
      <c r="J257" s="30">
        <f t="shared" si="281"/>
        <v>0</v>
      </c>
      <c r="K257" s="31" t="e">
        <f t="shared" si="282"/>
        <v>#DIV/0!</v>
      </c>
      <c r="L257" s="21">
        <v>0</v>
      </c>
      <c r="M257" s="21">
        <v>0</v>
      </c>
      <c r="N257" s="19"/>
      <c r="O257" s="19">
        <f t="shared" ref="O257:O266" si="349">I257+N257</f>
        <v>0</v>
      </c>
      <c r="P257" s="30">
        <f t="shared" ref="P257:P266" si="350">M257-O257</f>
        <v>0</v>
      </c>
      <c r="Q257" s="34" t="e">
        <f t="shared" si="285"/>
        <v>#DIV/0!</v>
      </c>
      <c r="R257" s="15"/>
      <c r="S257" s="10" t="s">
        <v>60</v>
      </c>
    </row>
    <row r="258" spans="1:19" ht="18.75" hidden="1" x14ac:dyDescent="0.25">
      <c r="A258" s="11" t="str">
        <f t="shared" si="276"/>
        <v>b</v>
      </c>
      <c r="B258" s="3" t="s">
        <v>2</v>
      </c>
      <c r="C258" s="4" t="s">
        <v>5</v>
      </c>
      <c r="D258" s="19"/>
      <c r="E258" s="19"/>
      <c r="F258" s="19">
        <v>0</v>
      </c>
      <c r="G258" s="19"/>
      <c r="H258" s="19"/>
      <c r="I258" s="19">
        <f t="shared" si="280"/>
        <v>0</v>
      </c>
      <c r="J258" s="30">
        <f t="shared" si="281"/>
        <v>0</v>
      </c>
      <c r="K258" s="31" t="e">
        <f t="shared" si="282"/>
        <v>#DIV/0!</v>
      </c>
      <c r="L258" s="21">
        <v>0</v>
      </c>
      <c r="M258" s="21">
        <v>0</v>
      </c>
      <c r="N258" s="19"/>
      <c r="O258" s="19">
        <f t="shared" si="349"/>
        <v>0</v>
      </c>
      <c r="P258" s="30">
        <f t="shared" si="350"/>
        <v>0</v>
      </c>
      <c r="Q258" s="34" t="e">
        <f t="shared" si="285"/>
        <v>#DIV/0!</v>
      </c>
      <c r="R258" s="15"/>
      <c r="S258" s="10" t="s">
        <v>60</v>
      </c>
    </row>
    <row r="259" spans="1:19" ht="18.75" hidden="1" x14ac:dyDescent="0.25">
      <c r="A259" s="11" t="str">
        <f t="shared" si="276"/>
        <v>b</v>
      </c>
      <c r="B259" s="3" t="s">
        <v>2</v>
      </c>
      <c r="C259" s="4" t="s">
        <v>6</v>
      </c>
      <c r="D259" s="19"/>
      <c r="E259" s="19"/>
      <c r="F259" s="19">
        <v>0</v>
      </c>
      <c r="G259" s="19"/>
      <c r="H259" s="19"/>
      <c r="I259" s="19">
        <f t="shared" si="280"/>
        <v>0</v>
      </c>
      <c r="J259" s="30">
        <f t="shared" si="281"/>
        <v>0</v>
      </c>
      <c r="K259" s="31" t="e">
        <f t="shared" si="282"/>
        <v>#DIV/0!</v>
      </c>
      <c r="L259" s="21">
        <v>0</v>
      </c>
      <c r="M259" s="21">
        <v>0</v>
      </c>
      <c r="N259" s="19"/>
      <c r="O259" s="19">
        <f t="shared" si="349"/>
        <v>0</v>
      </c>
      <c r="P259" s="30">
        <f t="shared" si="350"/>
        <v>0</v>
      </c>
      <c r="Q259" s="34" t="e">
        <f t="shared" si="285"/>
        <v>#DIV/0!</v>
      </c>
      <c r="R259" s="15"/>
      <c r="S259" s="10" t="s">
        <v>60</v>
      </c>
    </row>
    <row r="260" spans="1:19" ht="18.75" hidden="1" x14ac:dyDescent="0.25">
      <c r="A260" s="11" t="str">
        <f t="shared" si="276"/>
        <v>b</v>
      </c>
      <c r="B260" s="3" t="s">
        <v>2</v>
      </c>
      <c r="C260" s="5" t="s">
        <v>7</v>
      </c>
      <c r="D260" s="19"/>
      <c r="E260" s="19"/>
      <c r="F260" s="19">
        <v>0</v>
      </c>
      <c r="G260" s="19"/>
      <c r="H260" s="19"/>
      <c r="I260" s="19">
        <f t="shared" si="280"/>
        <v>0</v>
      </c>
      <c r="J260" s="30">
        <f t="shared" si="281"/>
        <v>0</v>
      </c>
      <c r="K260" s="31" t="e">
        <f t="shared" si="282"/>
        <v>#DIV/0!</v>
      </c>
      <c r="L260" s="21">
        <v>0</v>
      </c>
      <c r="M260" s="21">
        <v>0</v>
      </c>
      <c r="N260" s="19"/>
      <c r="O260" s="19">
        <f t="shared" si="349"/>
        <v>0</v>
      </c>
      <c r="P260" s="30">
        <f t="shared" si="350"/>
        <v>0</v>
      </c>
      <c r="Q260" s="34" t="e">
        <f t="shared" si="285"/>
        <v>#DIV/0!</v>
      </c>
      <c r="R260" s="15"/>
      <c r="S260" s="10" t="s">
        <v>60</v>
      </c>
    </row>
    <row r="261" spans="1:19" ht="18.75" hidden="1" x14ac:dyDescent="0.25">
      <c r="A261" s="11" t="str">
        <f t="shared" si="276"/>
        <v>b</v>
      </c>
      <c r="B261" s="3" t="s">
        <v>2</v>
      </c>
      <c r="C261" s="5" t="s">
        <v>8</v>
      </c>
      <c r="D261" s="19"/>
      <c r="E261" s="19"/>
      <c r="F261" s="19">
        <v>0</v>
      </c>
      <c r="G261" s="19"/>
      <c r="H261" s="19"/>
      <c r="I261" s="19">
        <f t="shared" si="280"/>
        <v>0</v>
      </c>
      <c r="J261" s="30">
        <f t="shared" si="281"/>
        <v>0</v>
      </c>
      <c r="K261" s="31" t="e">
        <f t="shared" si="282"/>
        <v>#DIV/0!</v>
      </c>
      <c r="L261" s="21">
        <v>0</v>
      </c>
      <c r="M261" s="21">
        <v>0</v>
      </c>
      <c r="N261" s="19"/>
      <c r="O261" s="19">
        <f t="shared" si="349"/>
        <v>0</v>
      </c>
      <c r="P261" s="30">
        <f t="shared" si="350"/>
        <v>0</v>
      </c>
      <c r="Q261" s="34" t="e">
        <f t="shared" si="285"/>
        <v>#DIV/0!</v>
      </c>
      <c r="R261" s="15"/>
      <c r="S261" s="10" t="s">
        <v>60</v>
      </c>
    </row>
    <row r="262" spans="1:19" ht="18.75" x14ac:dyDescent="0.25">
      <c r="A262" s="11" t="str">
        <f t="shared" si="276"/>
        <v>a</v>
      </c>
      <c r="B262" s="3" t="s">
        <v>2</v>
      </c>
      <c r="C262" s="5" t="s">
        <v>9</v>
      </c>
      <c r="D262" s="19"/>
      <c r="E262" s="19"/>
      <c r="F262" s="19">
        <v>3813850</v>
      </c>
      <c r="G262" s="19">
        <v>3341680</v>
      </c>
      <c r="H262" s="19">
        <v>430000</v>
      </c>
      <c r="I262" s="19">
        <f t="shared" si="280"/>
        <v>3771680</v>
      </c>
      <c r="J262" s="30">
        <f t="shared" si="281"/>
        <v>42170</v>
      </c>
      <c r="K262" s="31">
        <f t="shared" si="282"/>
        <v>0.98894293168320724</v>
      </c>
      <c r="L262" s="21">
        <v>4500000</v>
      </c>
      <c r="M262" s="21">
        <v>4500000</v>
      </c>
      <c r="N262" s="19">
        <v>1290000</v>
      </c>
      <c r="O262" s="19">
        <f t="shared" si="349"/>
        <v>5061680</v>
      </c>
      <c r="P262" s="30">
        <f t="shared" si="350"/>
        <v>-561680</v>
      </c>
      <c r="Q262" s="34">
        <f t="shared" si="285"/>
        <v>1.1248177777777777</v>
      </c>
      <c r="R262" s="15"/>
      <c r="S262" s="10" t="s">
        <v>60</v>
      </c>
    </row>
    <row r="263" spans="1:19" ht="18.75" hidden="1" x14ac:dyDescent="0.25">
      <c r="A263" s="11" t="str">
        <f t="shared" si="276"/>
        <v>b</v>
      </c>
      <c r="B263" s="3" t="s">
        <v>2</v>
      </c>
      <c r="C263" s="5" t="s">
        <v>10</v>
      </c>
      <c r="D263" s="19"/>
      <c r="E263" s="19"/>
      <c r="F263" s="19">
        <v>0</v>
      </c>
      <c r="G263" s="19"/>
      <c r="H263" s="19"/>
      <c r="I263" s="19">
        <f t="shared" si="280"/>
        <v>0</v>
      </c>
      <c r="J263" s="30">
        <f t="shared" si="281"/>
        <v>0</v>
      </c>
      <c r="K263" s="31" t="e">
        <f t="shared" si="282"/>
        <v>#DIV/0!</v>
      </c>
      <c r="L263" s="21">
        <v>0</v>
      </c>
      <c r="M263" s="21">
        <v>0</v>
      </c>
      <c r="N263" s="19"/>
      <c r="O263" s="19">
        <f t="shared" si="349"/>
        <v>0</v>
      </c>
      <c r="P263" s="30">
        <f t="shared" si="350"/>
        <v>0</v>
      </c>
      <c r="Q263" s="34" t="e">
        <f t="shared" si="285"/>
        <v>#DIV/0!</v>
      </c>
      <c r="R263" s="15"/>
      <c r="S263" s="10" t="s">
        <v>60</v>
      </c>
    </row>
    <row r="264" spans="1:19" ht="18.75" hidden="1" x14ac:dyDescent="0.25">
      <c r="A264" s="11" t="str">
        <f t="shared" si="276"/>
        <v>b</v>
      </c>
      <c r="B264" s="3" t="s">
        <v>2</v>
      </c>
      <c r="C264" s="2" t="s">
        <v>11</v>
      </c>
      <c r="D264" s="18"/>
      <c r="E264" s="18"/>
      <c r="F264" s="18">
        <v>0</v>
      </c>
      <c r="G264" s="18"/>
      <c r="H264" s="18"/>
      <c r="I264" s="19">
        <f t="shared" si="280"/>
        <v>0</v>
      </c>
      <c r="J264" s="30">
        <f t="shared" si="281"/>
        <v>0</v>
      </c>
      <c r="K264" s="31" t="e">
        <f t="shared" si="282"/>
        <v>#DIV/0!</v>
      </c>
      <c r="L264" s="18">
        <v>0</v>
      </c>
      <c r="M264" s="18">
        <v>0</v>
      </c>
      <c r="N264" s="18"/>
      <c r="O264" s="18">
        <f t="shared" si="349"/>
        <v>0</v>
      </c>
      <c r="P264" s="32">
        <f t="shared" si="350"/>
        <v>0</v>
      </c>
      <c r="Q264" s="33" t="e">
        <f t="shared" si="285"/>
        <v>#DIV/0!</v>
      </c>
      <c r="R264" s="14"/>
      <c r="S264" s="10" t="s">
        <v>60</v>
      </c>
    </row>
    <row r="265" spans="1:19" ht="18.75" hidden="1" x14ac:dyDescent="0.25">
      <c r="A265" s="11" t="str">
        <f t="shared" si="276"/>
        <v>b</v>
      </c>
      <c r="B265" s="3" t="s">
        <v>2</v>
      </c>
      <c r="C265" s="2" t="s">
        <v>12</v>
      </c>
      <c r="D265" s="18"/>
      <c r="E265" s="18"/>
      <c r="F265" s="18">
        <v>0</v>
      </c>
      <c r="G265" s="18"/>
      <c r="H265" s="18"/>
      <c r="I265" s="19">
        <f t="shared" si="280"/>
        <v>0</v>
      </c>
      <c r="J265" s="30">
        <f t="shared" si="281"/>
        <v>0</v>
      </c>
      <c r="K265" s="31" t="e">
        <f t="shared" si="282"/>
        <v>#DIV/0!</v>
      </c>
      <c r="L265" s="18">
        <v>0</v>
      </c>
      <c r="M265" s="18">
        <v>0</v>
      </c>
      <c r="N265" s="18"/>
      <c r="O265" s="18">
        <f t="shared" si="349"/>
        <v>0</v>
      </c>
      <c r="P265" s="32">
        <f t="shared" si="350"/>
        <v>0</v>
      </c>
      <c r="Q265" s="33" t="e">
        <f t="shared" si="285"/>
        <v>#DIV/0!</v>
      </c>
      <c r="R265" s="14"/>
      <c r="S265" s="10" t="s">
        <v>60</v>
      </c>
    </row>
    <row r="266" spans="1:19" ht="18.75" hidden="1" x14ac:dyDescent="0.25">
      <c r="A266" s="11" t="str">
        <f t="shared" si="276"/>
        <v>b</v>
      </c>
      <c r="B266" s="3" t="s">
        <v>2</v>
      </c>
      <c r="C266" s="2" t="s">
        <v>13</v>
      </c>
      <c r="D266" s="18"/>
      <c r="E266" s="18"/>
      <c r="F266" s="18">
        <v>0</v>
      </c>
      <c r="G266" s="18"/>
      <c r="H266" s="18"/>
      <c r="I266" s="19">
        <f t="shared" si="280"/>
        <v>0</v>
      </c>
      <c r="J266" s="30">
        <f t="shared" si="281"/>
        <v>0</v>
      </c>
      <c r="K266" s="31" t="e">
        <f t="shared" si="282"/>
        <v>#DIV/0!</v>
      </c>
      <c r="L266" s="18">
        <v>0</v>
      </c>
      <c r="M266" s="18">
        <v>0</v>
      </c>
      <c r="N266" s="18"/>
      <c r="O266" s="18">
        <f t="shared" si="349"/>
        <v>0</v>
      </c>
      <c r="P266" s="32">
        <f t="shared" si="350"/>
        <v>0</v>
      </c>
      <c r="Q266" s="33" t="e">
        <f t="shared" si="285"/>
        <v>#DIV/0!</v>
      </c>
      <c r="R266" s="14"/>
      <c r="S266" s="10" t="s">
        <v>60</v>
      </c>
    </row>
    <row r="267" spans="1:19" ht="54" x14ac:dyDescent="0.25">
      <c r="A267" s="11" t="str">
        <f t="shared" si="276"/>
        <v>a</v>
      </c>
      <c r="B267" s="16" t="s">
        <v>84</v>
      </c>
      <c r="C267" s="17" t="s">
        <v>35</v>
      </c>
      <c r="D267" s="19">
        <f t="shared" ref="D267:F267" si="351">D268+D276+D277+D278</f>
        <v>0</v>
      </c>
      <c r="E267" s="19"/>
      <c r="F267" s="19">
        <f t="shared" si="351"/>
        <v>7261550</v>
      </c>
      <c r="G267" s="19">
        <f t="shared" ref="G267:H267" si="352">G268+G276+G277+G278</f>
        <v>6403008</v>
      </c>
      <c r="H267" s="19">
        <f t="shared" si="352"/>
        <v>820000</v>
      </c>
      <c r="I267" s="19">
        <f t="shared" si="280"/>
        <v>7223008</v>
      </c>
      <c r="J267" s="30">
        <f t="shared" si="281"/>
        <v>38542</v>
      </c>
      <c r="K267" s="31">
        <f t="shared" si="282"/>
        <v>0.99469231775585099</v>
      </c>
      <c r="L267" s="20">
        <f t="shared" ref="L267:M267" si="353">L268+L276+L277+L278</f>
        <v>8000000</v>
      </c>
      <c r="M267" s="20">
        <f t="shared" si="353"/>
        <v>8000000</v>
      </c>
      <c r="N267" s="19">
        <f t="shared" ref="N267" si="354">N268+N276+N277+N278</f>
        <v>2460000</v>
      </c>
      <c r="O267" s="19">
        <f t="shared" ref="O267" si="355">O268+O276+O277+O278</f>
        <v>9683008</v>
      </c>
      <c r="P267" s="30">
        <f t="shared" ref="P267" si="356">P268+P276+P277+P278</f>
        <v>-1683008</v>
      </c>
      <c r="Q267" s="34">
        <f t="shared" si="285"/>
        <v>1.2103759999999999</v>
      </c>
      <c r="R267" s="15"/>
      <c r="S267" s="10" t="s">
        <v>60</v>
      </c>
    </row>
    <row r="268" spans="1:19" ht="18.75" x14ac:dyDescent="0.25">
      <c r="A268" s="11" t="str">
        <f t="shared" si="276"/>
        <v>a</v>
      </c>
      <c r="B268" s="1" t="s">
        <v>2</v>
      </c>
      <c r="C268" s="2" t="s">
        <v>3</v>
      </c>
      <c r="D268" s="18">
        <f t="shared" ref="D268:H268" si="357">D269+D270+D271+D272+D273+D274+D275</f>
        <v>0</v>
      </c>
      <c r="E268" s="18"/>
      <c r="F268" s="18">
        <f t="shared" si="357"/>
        <v>7261550</v>
      </c>
      <c r="G268" s="18">
        <f t="shared" si="357"/>
        <v>6403008</v>
      </c>
      <c r="H268" s="18">
        <f t="shared" si="357"/>
        <v>820000</v>
      </c>
      <c r="I268" s="19">
        <f t="shared" si="280"/>
        <v>7223008</v>
      </c>
      <c r="J268" s="30">
        <f t="shared" si="281"/>
        <v>38542</v>
      </c>
      <c r="K268" s="31">
        <f t="shared" si="282"/>
        <v>0.99469231775585099</v>
      </c>
      <c r="L268" s="18">
        <f t="shared" ref="L268:M268" si="358">L269+L270+L271+L272+L273+L274+L275</f>
        <v>8000000</v>
      </c>
      <c r="M268" s="18">
        <f t="shared" si="358"/>
        <v>8000000</v>
      </c>
      <c r="N268" s="18">
        <f t="shared" ref="N268:P268" si="359">N269+N270+N271+N272+N273+N274+N275</f>
        <v>2460000</v>
      </c>
      <c r="O268" s="18">
        <f t="shared" si="359"/>
        <v>9683008</v>
      </c>
      <c r="P268" s="32">
        <f t="shared" si="359"/>
        <v>-1683008</v>
      </c>
      <c r="Q268" s="33">
        <f t="shared" si="285"/>
        <v>1.2103759999999999</v>
      </c>
      <c r="R268" s="14"/>
      <c r="S268" s="10" t="s">
        <v>60</v>
      </c>
    </row>
    <row r="269" spans="1:19" ht="18.75" hidden="1" x14ac:dyDescent="0.25">
      <c r="A269" s="11" t="str">
        <f t="shared" si="276"/>
        <v>b</v>
      </c>
      <c r="B269" s="3" t="s">
        <v>2</v>
      </c>
      <c r="C269" s="4" t="s">
        <v>4</v>
      </c>
      <c r="D269" s="19"/>
      <c r="E269" s="19"/>
      <c r="F269" s="19">
        <v>0</v>
      </c>
      <c r="G269" s="19"/>
      <c r="H269" s="19"/>
      <c r="I269" s="19">
        <f t="shared" si="280"/>
        <v>0</v>
      </c>
      <c r="J269" s="30">
        <f t="shared" si="281"/>
        <v>0</v>
      </c>
      <c r="K269" s="31" t="e">
        <f t="shared" si="282"/>
        <v>#DIV/0!</v>
      </c>
      <c r="L269" s="21">
        <v>0</v>
      </c>
      <c r="M269" s="21">
        <v>0</v>
      </c>
      <c r="N269" s="19"/>
      <c r="O269" s="19">
        <f t="shared" ref="O269:O278" si="360">I269+N269</f>
        <v>0</v>
      </c>
      <c r="P269" s="30">
        <f t="shared" ref="P269:P278" si="361">M269-O269</f>
        <v>0</v>
      </c>
      <c r="Q269" s="34" t="e">
        <f t="shared" si="285"/>
        <v>#DIV/0!</v>
      </c>
      <c r="R269" s="15"/>
      <c r="S269" s="10" t="s">
        <v>60</v>
      </c>
    </row>
    <row r="270" spans="1:19" ht="18.75" hidden="1" x14ac:dyDescent="0.25">
      <c r="A270" s="11" t="str">
        <f t="shared" si="276"/>
        <v>b</v>
      </c>
      <c r="B270" s="3" t="s">
        <v>2</v>
      </c>
      <c r="C270" s="4" t="s">
        <v>5</v>
      </c>
      <c r="D270" s="19"/>
      <c r="E270" s="19"/>
      <c r="F270" s="19">
        <v>0</v>
      </c>
      <c r="G270" s="19"/>
      <c r="H270" s="19"/>
      <c r="I270" s="19">
        <f t="shared" si="280"/>
        <v>0</v>
      </c>
      <c r="J270" s="30">
        <f t="shared" si="281"/>
        <v>0</v>
      </c>
      <c r="K270" s="31" t="e">
        <f t="shared" si="282"/>
        <v>#DIV/0!</v>
      </c>
      <c r="L270" s="21">
        <v>0</v>
      </c>
      <c r="M270" s="21">
        <v>0</v>
      </c>
      <c r="N270" s="19"/>
      <c r="O270" s="19">
        <f t="shared" si="360"/>
        <v>0</v>
      </c>
      <c r="P270" s="30">
        <f t="shared" si="361"/>
        <v>0</v>
      </c>
      <c r="Q270" s="34" t="e">
        <f t="shared" si="285"/>
        <v>#DIV/0!</v>
      </c>
      <c r="R270" s="15"/>
      <c r="S270" s="10" t="s">
        <v>60</v>
      </c>
    </row>
    <row r="271" spans="1:19" ht="18.75" hidden="1" x14ac:dyDescent="0.25">
      <c r="A271" s="11" t="str">
        <f t="shared" si="276"/>
        <v>b</v>
      </c>
      <c r="B271" s="3" t="s">
        <v>2</v>
      </c>
      <c r="C271" s="4" t="s">
        <v>6</v>
      </c>
      <c r="D271" s="19"/>
      <c r="E271" s="19"/>
      <c r="F271" s="19">
        <v>0</v>
      </c>
      <c r="G271" s="19"/>
      <c r="H271" s="19"/>
      <c r="I271" s="19">
        <f t="shared" si="280"/>
        <v>0</v>
      </c>
      <c r="J271" s="30">
        <f t="shared" si="281"/>
        <v>0</v>
      </c>
      <c r="K271" s="31" t="e">
        <f t="shared" si="282"/>
        <v>#DIV/0!</v>
      </c>
      <c r="L271" s="21">
        <v>0</v>
      </c>
      <c r="M271" s="21">
        <v>0</v>
      </c>
      <c r="N271" s="19"/>
      <c r="O271" s="19">
        <f t="shared" si="360"/>
        <v>0</v>
      </c>
      <c r="P271" s="30">
        <f t="shared" si="361"/>
        <v>0</v>
      </c>
      <c r="Q271" s="34" t="e">
        <f t="shared" si="285"/>
        <v>#DIV/0!</v>
      </c>
      <c r="R271" s="15"/>
      <c r="S271" s="10" t="s">
        <v>60</v>
      </c>
    </row>
    <row r="272" spans="1:19" ht="18.75" hidden="1" x14ac:dyDescent="0.25">
      <c r="A272" s="11" t="str">
        <f t="shared" si="276"/>
        <v>b</v>
      </c>
      <c r="B272" s="3" t="s">
        <v>2</v>
      </c>
      <c r="C272" s="5" t="s">
        <v>7</v>
      </c>
      <c r="D272" s="19"/>
      <c r="E272" s="19"/>
      <c r="F272" s="19">
        <v>0</v>
      </c>
      <c r="G272" s="19"/>
      <c r="H272" s="19"/>
      <c r="I272" s="19">
        <f t="shared" si="280"/>
        <v>0</v>
      </c>
      <c r="J272" s="30">
        <f t="shared" si="281"/>
        <v>0</v>
      </c>
      <c r="K272" s="31" t="e">
        <f t="shared" si="282"/>
        <v>#DIV/0!</v>
      </c>
      <c r="L272" s="21">
        <v>0</v>
      </c>
      <c r="M272" s="21">
        <v>0</v>
      </c>
      <c r="N272" s="19"/>
      <c r="O272" s="19">
        <f t="shared" si="360"/>
        <v>0</v>
      </c>
      <c r="P272" s="30">
        <f t="shared" si="361"/>
        <v>0</v>
      </c>
      <c r="Q272" s="34" t="e">
        <f t="shared" si="285"/>
        <v>#DIV/0!</v>
      </c>
      <c r="R272" s="15"/>
      <c r="S272" s="10" t="s">
        <v>60</v>
      </c>
    </row>
    <row r="273" spans="1:19" ht="18.75" hidden="1" x14ac:dyDescent="0.25">
      <c r="A273" s="11" t="str">
        <f t="shared" si="276"/>
        <v>b</v>
      </c>
      <c r="B273" s="3" t="s">
        <v>2</v>
      </c>
      <c r="C273" s="5" t="s">
        <v>8</v>
      </c>
      <c r="D273" s="19"/>
      <c r="E273" s="19"/>
      <c r="F273" s="19">
        <v>0</v>
      </c>
      <c r="G273" s="19"/>
      <c r="H273" s="19"/>
      <c r="I273" s="19">
        <f t="shared" si="280"/>
        <v>0</v>
      </c>
      <c r="J273" s="30">
        <f t="shared" si="281"/>
        <v>0</v>
      </c>
      <c r="K273" s="31" t="e">
        <f t="shared" si="282"/>
        <v>#DIV/0!</v>
      </c>
      <c r="L273" s="21">
        <v>0</v>
      </c>
      <c r="M273" s="21">
        <v>0</v>
      </c>
      <c r="N273" s="19"/>
      <c r="O273" s="19">
        <f t="shared" si="360"/>
        <v>0</v>
      </c>
      <c r="P273" s="30">
        <f t="shared" si="361"/>
        <v>0</v>
      </c>
      <c r="Q273" s="34" t="e">
        <f t="shared" si="285"/>
        <v>#DIV/0!</v>
      </c>
      <c r="R273" s="15"/>
      <c r="S273" s="10" t="s">
        <v>60</v>
      </c>
    </row>
    <row r="274" spans="1:19" ht="18.75" x14ac:dyDescent="0.25">
      <c r="A274" s="11" t="str">
        <f t="shared" si="276"/>
        <v>a</v>
      </c>
      <c r="B274" s="3" t="s">
        <v>2</v>
      </c>
      <c r="C274" s="5" t="s">
        <v>9</v>
      </c>
      <c r="D274" s="19"/>
      <c r="E274" s="19"/>
      <c r="F274" s="19">
        <v>7261550</v>
      </c>
      <c r="G274" s="19">
        <v>6403008</v>
      </c>
      <c r="H274" s="19">
        <v>820000</v>
      </c>
      <c r="I274" s="19">
        <f t="shared" si="280"/>
        <v>7223008</v>
      </c>
      <c r="J274" s="30">
        <f t="shared" si="281"/>
        <v>38542</v>
      </c>
      <c r="K274" s="31">
        <f t="shared" si="282"/>
        <v>0.99469231775585099</v>
      </c>
      <c r="L274" s="21">
        <v>8000000</v>
      </c>
      <c r="M274" s="21">
        <v>8000000</v>
      </c>
      <c r="N274" s="19">
        <v>2460000</v>
      </c>
      <c r="O274" s="19">
        <f t="shared" si="360"/>
        <v>9683008</v>
      </c>
      <c r="P274" s="30">
        <f t="shared" si="361"/>
        <v>-1683008</v>
      </c>
      <c r="Q274" s="34">
        <f t="shared" si="285"/>
        <v>1.2103759999999999</v>
      </c>
      <c r="R274" s="15"/>
      <c r="S274" s="10" t="s">
        <v>60</v>
      </c>
    </row>
    <row r="275" spans="1:19" ht="18.75" hidden="1" x14ac:dyDescent="0.25">
      <c r="A275" s="11" t="str">
        <f t="shared" si="276"/>
        <v>b</v>
      </c>
      <c r="B275" s="3" t="s">
        <v>2</v>
      </c>
      <c r="C275" s="5" t="s">
        <v>10</v>
      </c>
      <c r="D275" s="19"/>
      <c r="E275" s="19"/>
      <c r="F275" s="19">
        <v>0</v>
      </c>
      <c r="G275" s="19"/>
      <c r="H275" s="19"/>
      <c r="I275" s="19">
        <f t="shared" si="280"/>
        <v>0</v>
      </c>
      <c r="J275" s="30">
        <f t="shared" si="281"/>
        <v>0</v>
      </c>
      <c r="K275" s="31" t="e">
        <f t="shared" si="282"/>
        <v>#DIV/0!</v>
      </c>
      <c r="L275" s="21">
        <v>0</v>
      </c>
      <c r="M275" s="21">
        <v>0</v>
      </c>
      <c r="N275" s="19"/>
      <c r="O275" s="19">
        <f t="shared" si="360"/>
        <v>0</v>
      </c>
      <c r="P275" s="30">
        <f t="shared" si="361"/>
        <v>0</v>
      </c>
      <c r="Q275" s="34" t="e">
        <f t="shared" si="285"/>
        <v>#DIV/0!</v>
      </c>
      <c r="R275" s="15"/>
      <c r="S275" s="10" t="s">
        <v>60</v>
      </c>
    </row>
    <row r="276" spans="1:19" ht="18.75" hidden="1" x14ac:dyDescent="0.25">
      <c r="A276" s="11" t="str">
        <f t="shared" si="276"/>
        <v>b</v>
      </c>
      <c r="B276" s="3" t="s">
        <v>2</v>
      </c>
      <c r="C276" s="2" t="s">
        <v>11</v>
      </c>
      <c r="D276" s="18"/>
      <c r="E276" s="18"/>
      <c r="F276" s="18">
        <v>0</v>
      </c>
      <c r="G276" s="18"/>
      <c r="H276" s="18"/>
      <c r="I276" s="19">
        <f t="shared" si="280"/>
        <v>0</v>
      </c>
      <c r="J276" s="30">
        <f t="shared" si="281"/>
        <v>0</v>
      </c>
      <c r="K276" s="31" t="e">
        <f t="shared" si="282"/>
        <v>#DIV/0!</v>
      </c>
      <c r="L276" s="18">
        <v>0</v>
      </c>
      <c r="M276" s="18">
        <v>0</v>
      </c>
      <c r="N276" s="18"/>
      <c r="O276" s="18">
        <f t="shared" si="360"/>
        <v>0</v>
      </c>
      <c r="P276" s="32">
        <f t="shared" si="361"/>
        <v>0</v>
      </c>
      <c r="Q276" s="33" t="e">
        <f t="shared" si="285"/>
        <v>#DIV/0!</v>
      </c>
      <c r="R276" s="14"/>
      <c r="S276" s="10" t="s">
        <v>60</v>
      </c>
    </row>
    <row r="277" spans="1:19" ht="18.75" hidden="1" x14ac:dyDescent="0.25">
      <c r="A277" s="11" t="str">
        <f t="shared" si="276"/>
        <v>b</v>
      </c>
      <c r="B277" s="3" t="s">
        <v>2</v>
      </c>
      <c r="C277" s="2" t="s">
        <v>12</v>
      </c>
      <c r="D277" s="18"/>
      <c r="E277" s="18"/>
      <c r="F277" s="18">
        <v>0</v>
      </c>
      <c r="G277" s="18"/>
      <c r="H277" s="18"/>
      <c r="I277" s="19">
        <f t="shared" si="280"/>
        <v>0</v>
      </c>
      <c r="J277" s="30">
        <f t="shared" si="281"/>
        <v>0</v>
      </c>
      <c r="K277" s="31" t="e">
        <f t="shared" si="282"/>
        <v>#DIV/0!</v>
      </c>
      <c r="L277" s="18">
        <v>0</v>
      </c>
      <c r="M277" s="18">
        <v>0</v>
      </c>
      <c r="N277" s="18"/>
      <c r="O277" s="18">
        <f t="shared" si="360"/>
        <v>0</v>
      </c>
      <c r="P277" s="32">
        <f t="shared" si="361"/>
        <v>0</v>
      </c>
      <c r="Q277" s="33" t="e">
        <f t="shared" si="285"/>
        <v>#DIV/0!</v>
      </c>
      <c r="R277" s="14"/>
      <c r="S277" s="10" t="s">
        <v>60</v>
      </c>
    </row>
    <row r="278" spans="1:19" ht="18.75" hidden="1" x14ac:dyDescent="0.25">
      <c r="A278" s="11" t="str">
        <f t="shared" si="276"/>
        <v>b</v>
      </c>
      <c r="B278" s="3" t="s">
        <v>2</v>
      </c>
      <c r="C278" s="2" t="s">
        <v>13</v>
      </c>
      <c r="D278" s="18"/>
      <c r="E278" s="18"/>
      <c r="F278" s="18">
        <v>0</v>
      </c>
      <c r="G278" s="18"/>
      <c r="H278" s="18"/>
      <c r="I278" s="19">
        <f t="shared" si="280"/>
        <v>0</v>
      </c>
      <c r="J278" s="30">
        <f t="shared" si="281"/>
        <v>0</v>
      </c>
      <c r="K278" s="31" t="e">
        <f t="shared" si="282"/>
        <v>#DIV/0!</v>
      </c>
      <c r="L278" s="18">
        <v>0</v>
      </c>
      <c r="M278" s="18">
        <v>0</v>
      </c>
      <c r="N278" s="18"/>
      <c r="O278" s="18">
        <f t="shared" si="360"/>
        <v>0</v>
      </c>
      <c r="P278" s="32">
        <f t="shared" si="361"/>
        <v>0</v>
      </c>
      <c r="Q278" s="33" t="e">
        <f t="shared" si="285"/>
        <v>#DIV/0!</v>
      </c>
      <c r="R278" s="14"/>
      <c r="S278" s="10" t="s">
        <v>60</v>
      </c>
    </row>
    <row r="279" spans="1:19" ht="36" x14ac:dyDescent="0.25">
      <c r="A279" s="11" t="str">
        <f t="shared" ref="A279:A290" si="362">IF((F279+G279+D279+I279+L279+M279+N279+O279)&gt;0,"a","b")</f>
        <v>a</v>
      </c>
      <c r="B279" s="16" t="s">
        <v>85</v>
      </c>
      <c r="C279" s="17" t="s">
        <v>36</v>
      </c>
      <c r="D279" s="19">
        <f t="shared" ref="D279:F279" si="363">D280+D288+D289+D290</f>
        <v>0</v>
      </c>
      <c r="E279" s="19"/>
      <c r="F279" s="19">
        <f t="shared" si="363"/>
        <v>576554900</v>
      </c>
      <c r="G279" s="19">
        <f t="shared" ref="G279:H279" si="364">G280+G288+G289+G290</f>
        <v>552125358</v>
      </c>
      <c r="H279" s="19">
        <f t="shared" si="364"/>
        <v>39401169</v>
      </c>
      <c r="I279" s="19">
        <f t="shared" ref="I279:I290" si="365">G279+H279</f>
        <v>591526527</v>
      </c>
      <c r="J279" s="30">
        <f t="shared" ref="J279:J290" si="366">F279-I279</f>
        <v>-14971627</v>
      </c>
      <c r="K279" s="31">
        <f t="shared" ref="K279:K290" si="367">I279/F279</f>
        <v>1.0259673918303356</v>
      </c>
      <c r="L279" s="20">
        <f t="shared" ref="L279:M279" si="368">L280+L288+L289+L290</f>
        <v>754000000</v>
      </c>
      <c r="M279" s="20">
        <f t="shared" si="368"/>
        <v>754000000</v>
      </c>
      <c r="N279" s="19">
        <f t="shared" ref="N279" si="369">N280+N288+N289+N290</f>
        <v>162473473</v>
      </c>
      <c r="O279" s="19">
        <f t="shared" ref="O279" si="370">O280+O288+O289+O290</f>
        <v>754000000</v>
      </c>
      <c r="P279" s="30">
        <f t="shared" ref="P279" si="371">P280+P288+P289+P290</f>
        <v>0</v>
      </c>
      <c r="Q279" s="34">
        <f t="shared" ref="Q279:Q290" si="372">O279/M279</f>
        <v>1</v>
      </c>
      <c r="R279" s="15"/>
      <c r="S279" s="10" t="s">
        <v>60</v>
      </c>
    </row>
    <row r="280" spans="1:19" ht="18.75" x14ac:dyDescent="0.25">
      <c r="A280" s="11" t="str">
        <f t="shared" si="362"/>
        <v>a</v>
      </c>
      <c r="B280" s="1" t="s">
        <v>2</v>
      </c>
      <c r="C280" s="2" t="s">
        <v>3</v>
      </c>
      <c r="D280" s="18">
        <f t="shared" ref="D280:H280" si="373">D281+D282+D283+D284+D285+D286+D287</f>
        <v>0</v>
      </c>
      <c r="E280" s="18"/>
      <c r="F280" s="18">
        <f t="shared" si="373"/>
        <v>576554900</v>
      </c>
      <c r="G280" s="18">
        <f t="shared" si="373"/>
        <v>552125358</v>
      </c>
      <c r="H280" s="18">
        <f t="shared" si="373"/>
        <v>39401169</v>
      </c>
      <c r="I280" s="19">
        <f t="shared" si="365"/>
        <v>591526527</v>
      </c>
      <c r="J280" s="30">
        <f t="shared" si="366"/>
        <v>-14971627</v>
      </c>
      <c r="K280" s="31">
        <f t="shared" si="367"/>
        <v>1.0259673918303356</v>
      </c>
      <c r="L280" s="18">
        <f t="shared" ref="L280:M280" si="374">L281+L282+L283+L284+L285+L286+L287</f>
        <v>754000000</v>
      </c>
      <c r="M280" s="18">
        <f t="shared" si="374"/>
        <v>754000000</v>
      </c>
      <c r="N280" s="18">
        <f t="shared" ref="N280:P280" si="375">N281+N282+N283+N284+N285+N286+N287</f>
        <v>162473473</v>
      </c>
      <c r="O280" s="18">
        <f t="shared" si="375"/>
        <v>754000000</v>
      </c>
      <c r="P280" s="32">
        <f t="shared" si="375"/>
        <v>0</v>
      </c>
      <c r="Q280" s="33">
        <f t="shared" si="372"/>
        <v>1</v>
      </c>
      <c r="R280" s="14"/>
      <c r="S280" s="10" t="s">
        <v>60</v>
      </c>
    </row>
    <row r="281" spans="1:19" ht="18.75" hidden="1" x14ac:dyDescent="0.25">
      <c r="A281" s="11" t="str">
        <f t="shared" si="362"/>
        <v>b</v>
      </c>
      <c r="B281" s="3" t="s">
        <v>2</v>
      </c>
      <c r="C281" s="4" t="s">
        <v>4</v>
      </c>
      <c r="D281" s="19"/>
      <c r="E281" s="19"/>
      <c r="F281" s="19">
        <v>0</v>
      </c>
      <c r="G281" s="19"/>
      <c r="H281" s="19"/>
      <c r="I281" s="19">
        <f t="shared" si="365"/>
        <v>0</v>
      </c>
      <c r="J281" s="30">
        <f t="shared" si="366"/>
        <v>0</v>
      </c>
      <c r="K281" s="31" t="e">
        <f t="shared" si="367"/>
        <v>#DIV/0!</v>
      </c>
      <c r="L281" s="21">
        <v>0</v>
      </c>
      <c r="M281" s="21">
        <v>0</v>
      </c>
      <c r="N281" s="19"/>
      <c r="O281" s="19">
        <f t="shared" ref="O281:O290" si="376">I281+N281</f>
        <v>0</v>
      </c>
      <c r="P281" s="30">
        <f t="shared" ref="P281:P290" si="377">M281-O281</f>
        <v>0</v>
      </c>
      <c r="Q281" s="34" t="e">
        <f t="shared" si="372"/>
        <v>#DIV/0!</v>
      </c>
      <c r="R281" s="15"/>
      <c r="S281" s="10" t="s">
        <v>60</v>
      </c>
    </row>
    <row r="282" spans="1:19" ht="18.75" x14ac:dyDescent="0.25">
      <c r="A282" s="11" t="str">
        <f t="shared" si="362"/>
        <v>a</v>
      </c>
      <c r="B282" s="3" t="s">
        <v>2</v>
      </c>
      <c r="C282" s="4" t="s">
        <v>5</v>
      </c>
      <c r="D282" s="19"/>
      <c r="E282" s="19"/>
      <c r="F282" s="19">
        <v>2780400</v>
      </c>
      <c r="G282" s="19">
        <v>2416467</v>
      </c>
      <c r="H282" s="19">
        <v>363933</v>
      </c>
      <c r="I282" s="19">
        <f t="shared" si="365"/>
        <v>2780400</v>
      </c>
      <c r="J282" s="30">
        <f t="shared" si="366"/>
        <v>0</v>
      </c>
      <c r="K282" s="31">
        <f t="shared" si="367"/>
        <v>1</v>
      </c>
      <c r="L282" s="21">
        <v>4000000</v>
      </c>
      <c r="M282" s="21">
        <v>3940000</v>
      </c>
      <c r="N282" s="19">
        <v>1159600</v>
      </c>
      <c r="O282" s="19">
        <f t="shared" si="376"/>
        <v>3940000</v>
      </c>
      <c r="P282" s="30">
        <f t="shared" si="377"/>
        <v>0</v>
      </c>
      <c r="Q282" s="34">
        <f t="shared" si="372"/>
        <v>1</v>
      </c>
      <c r="R282" s="15"/>
      <c r="S282" s="10" t="s">
        <v>60</v>
      </c>
    </row>
    <row r="283" spans="1:19" ht="18.75" hidden="1" x14ac:dyDescent="0.25">
      <c r="A283" s="11" t="str">
        <f t="shared" si="362"/>
        <v>b</v>
      </c>
      <c r="B283" s="3" t="s">
        <v>2</v>
      </c>
      <c r="C283" s="4" t="s">
        <v>6</v>
      </c>
      <c r="D283" s="19"/>
      <c r="E283" s="19"/>
      <c r="F283" s="19">
        <v>0</v>
      </c>
      <c r="G283" s="19"/>
      <c r="H283" s="19"/>
      <c r="I283" s="19">
        <f t="shared" si="365"/>
        <v>0</v>
      </c>
      <c r="J283" s="30">
        <f t="shared" si="366"/>
        <v>0</v>
      </c>
      <c r="K283" s="31" t="e">
        <f t="shared" si="367"/>
        <v>#DIV/0!</v>
      </c>
      <c r="L283" s="21">
        <v>0</v>
      </c>
      <c r="M283" s="21">
        <v>0</v>
      </c>
      <c r="N283" s="19"/>
      <c r="O283" s="19">
        <f t="shared" si="376"/>
        <v>0</v>
      </c>
      <c r="P283" s="30">
        <f t="shared" si="377"/>
        <v>0</v>
      </c>
      <c r="Q283" s="34" t="e">
        <f t="shared" si="372"/>
        <v>#DIV/0!</v>
      </c>
      <c r="R283" s="15"/>
      <c r="S283" s="10" t="s">
        <v>60</v>
      </c>
    </row>
    <row r="284" spans="1:19" ht="18.75" hidden="1" x14ac:dyDescent="0.25">
      <c r="A284" s="11" t="str">
        <f t="shared" si="362"/>
        <v>b</v>
      </c>
      <c r="B284" s="3" t="s">
        <v>2</v>
      </c>
      <c r="C284" s="5" t="s">
        <v>7</v>
      </c>
      <c r="D284" s="19"/>
      <c r="E284" s="19"/>
      <c r="F284" s="19">
        <v>0</v>
      </c>
      <c r="G284" s="19"/>
      <c r="H284" s="19"/>
      <c r="I284" s="19">
        <f t="shared" si="365"/>
        <v>0</v>
      </c>
      <c r="J284" s="30">
        <f t="shared" si="366"/>
        <v>0</v>
      </c>
      <c r="K284" s="31" t="e">
        <f t="shared" si="367"/>
        <v>#DIV/0!</v>
      </c>
      <c r="L284" s="21">
        <v>0</v>
      </c>
      <c r="M284" s="21">
        <v>0</v>
      </c>
      <c r="N284" s="19"/>
      <c r="O284" s="19">
        <f t="shared" si="376"/>
        <v>0</v>
      </c>
      <c r="P284" s="30">
        <f t="shared" si="377"/>
        <v>0</v>
      </c>
      <c r="Q284" s="34" t="e">
        <f t="shared" si="372"/>
        <v>#DIV/0!</v>
      </c>
      <c r="R284" s="15"/>
      <c r="S284" s="10" t="s">
        <v>60</v>
      </c>
    </row>
    <row r="285" spans="1:19" ht="18.75" hidden="1" x14ac:dyDescent="0.25">
      <c r="A285" s="11" t="str">
        <f t="shared" si="362"/>
        <v>b</v>
      </c>
      <c r="B285" s="3" t="s">
        <v>2</v>
      </c>
      <c r="C285" s="5" t="s">
        <v>8</v>
      </c>
      <c r="D285" s="19"/>
      <c r="E285" s="19"/>
      <c r="F285" s="19">
        <v>0</v>
      </c>
      <c r="G285" s="19"/>
      <c r="H285" s="19"/>
      <c r="I285" s="19">
        <f t="shared" si="365"/>
        <v>0</v>
      </c>
      <c r="J285" s="30">
        <f t="shared" si="366"/>
        <v>0</v>
      </c>
      <c r="K285" s="31" t="e">
        <f t="shared" si="367"/>
        <v>#DIV/0!</v>
      </c>
      <c r="L285" s="21">
        <v>0</v>
      </c>
      <c r="M285" s="21">
        <v>0</v>
      </c>
      <c r="N285" s="19"/>
      <c r="O285" s="19">
        <f t="shared" si="376"/>
        <v>0</v>
      </c>
      <c r="P285" s="30">
        <f t="shared" si="377"/>
        <v>0</v>
      </c>
      <c r="Q285" s="34" t="e">
        <f t="shared" si="372"/>
        <v>#DIV/0!</v>
      </c>
      <c r="R285" s="15"/>
      <c r="S285" s="10" t="s">
        <v>60</v>
      </c>
    </row>
    <row r="286" spans="1:19" ht="18.75" x14ac:dyDescent="0.25">
      <c r="A286" s="11" t="str">
        <f t="shared" si="362"/>
        <v>a</v>
      </c>
      <c r="B286" s="3" t="s">
        <v>2</v>
      </c>
      <c r="C286" s="5" t="s">
        <v>9</v>
      </c>
      <c r="D286" s="19"/>
      <c r="E286" s="19"/>
      <c r="F286" s="19">
        <v>573714500</v>
      </c>
      <c r="G286" s="19">
        <v>549677264</v>
      </c>
      <c r="H286" s="19">
        <v>39037236</v>
      </c>
      <c r="I286" s="19">
        <f t="shared" si="365"/>
        <v>588714500</v>
      </c>
      <c r="J286" s="30">
        <f t="shared" si="366"/>
        <v>-15000000</v>
      </c>
      <c r="K286" s="31">
        <f t="shared" si="367"/>
        <v>1.0261454085612269</v>
      </c>
      <c r="L286" s="21">
        <v>750000000</v>
      </c>
      <c r="M286" s="21">
        <v>750000000</v>
      </c>
      <c r="N286" s="19">
        <v>161285500</v>
      </c>
      <c r="O286" s="19">
        <f t="shared" si="376"/>
        <v>750000000</v>
      </c>
      <c r="P286" s="30">
        <f t="shared" si="377"/>
        <v>0</v>
      </c>
      <c r="Q286" s="34">
        <f t="shared" si="372"/>
        <v>1</v>
      </c>
      <c r="R286" s="15"/>
      <c r="S286" s="10" t="s">
        <v>60</v>
      </c>
    </row>
    <row r="287" spans="1:19" ht="18.75" x14ac:dyDescent="0.25">
      <c r="A287" s="11" t="str">
        <f t="shared" si="362"/>
        <v>a</v>
      </c>
      <c r="B287" s="3" t="s">
        <v>2</v>
      </c>
      <c r="C287" s="5" t="s">
        <v>10</v>
      </c>
      <c r="D287" s="19"/>
      <c r="E287" s="19"/>
      <c r="F287" s="19">
        <v>60000</v>
      </c>
      <c r="G287" s="19">
        <v>31627</v>
      </c>
      <c r="H287" s="19"/>
      <c r="I287" s="19">
        <f t="shared" si="365"/>
        <v>31627</v>
      </c>
      <c r="J287" s="30">
        <f t="shared" si="366"/>
        <v>28373</v>
      </c>
      <c r="K287" s="31">
        <f t="shared" si="367"/>
        <v>0.52711666666666668</v>
      </c>
      <c r="L287" s="21">
        <v>0</v>
      </c>
      <c r="M287" s="21">
        <v>60000</v>
      </c>
      <c r="N287" s="19">
        <v>28373</v>
      </c>
      <c r="O287" s="19">
        <f t="shared" si="376"/>
        <v>60000</v>
      </c>
      <c r="P287" s="30">
        <f t="shared" si="377"/>
        <v>0</v>
      </c>
      <c r="Q287" s="34">
        <f t="shared" si="372"/>
        <v>1</v>
      </c>
      <c r="R287" s="15"/>
      <c r="S287" s="10" t="s">
        <v>60</v>
      </c>
    </row>
    <row r="288" spans="1:19" ht="18.75" hidden="1" x14ac:dyDescent="0.25">
      <c r="A288" s="11" t="str">
        <f t="shared" si="362"/>
        <v>b</v>
      </c>
      <c r="B288" s="3" t="s">
        <v>2</v>
      </c>
      <c r="C288" s="2" t="s">
        <v>11</v>
      </c>
      <c r="D288" s="18"/>
      <c r="E288" s="18"/>
      <c r="F288" s="18">
        <v>0</v>
      </c>
      <c r="G288" s="18"/>
      <c r="H288" s="18"/>
      <c r="I288" s="19">
        <f t="shared" si="365"/>
        <v>0</v>
      </c>
      <c r="J288" s="30">
        <f t="shared" si="366"/>
        <v>0</v>
      </c>
      <c r="K288" s="31" t="e">
        <f t="shared" si="367"/>
        <v>#DIV/0!</v>
      </c>
      <c r="L288" s="18">
        <v>0</v>
      </c>
      <c r="M288" s="18">
        <v>0</v>
      </c>
      <c r="N288" s="18"/>
      <c r="O288" s="18">
        <f t="shared" si="376"/>
        <v>0</v>
      </c>
      <c r="P288" s="32">
        <f t="shared" si="377"/>
        <v>0</v>
      </c>
      <c r="Q288" s="33" t="e">
        <f t="shared" si="372"/>
        <v>#DIV/0!</v>
      </c>
      <c r="R288" s="14"/>
      <c r="S288" s="10" t="s">
        <v>60</v>
      </c>
    </row>
    <row r="289" spans="1:19" ht="18.75" hidden="1" x14ac:dyDescent="0.25">
      <c r="A289" s="11" t="str">
        <f t="shared" si="362"/>
        <v>b</v>
      </c>
      <c r="B289" s="3" t="s">
        <v>2</v>
      </c>
      <c r="C289" s="2" t="s">
        <v>12</v>
      </c>
      <c r="D289" s="18"/>
      <c r="E289" s="18"/>
      <c r="F289" s="18">
        <v>0</v>
      </c>
      <c r="G289" s="18"/>
      <c r="H289" s="18"/>
      <c r="I289" s="19">
        <f t="shared" si="365"/>
        <v>0</v>
      </c>
      <c r="J289" s="30">
        <f t="shared" si="366"/>
        <v>0</v>
      </c>
      <c r="K289" s="31" t="e">
        <f t="shared" si="367"/>
        <v>#DIV/0!</v>
      </c>
      <c r="L289" s="18">
        <v>0</v>
      </c>
      <c r="M289" s="18">
        <v>0</v>
      </c>
      <c r="N289" s="18"/>
      <c r="O289" s="18">
        <f t="shared" si="376"/>
        <v>0</v>
      </c>
      <c r="P289" s="32">
        <f t="shared" si="377"/>
        <v>0</v>
      </c>
      <c r="Q289" s="33" t="e">
        <f t="shared" si="372"/>
        <v>#DIV/0!</v>
      </c>
      <c r="R289" s="14"/>
      <c r="S289" s="10" t="s">
        <v>60</v>
      </c>
    </row>
    <row r="290" spans="1:19" ht="18.75" hidden="1" x14ac:dyDescent="0.25">
      <c r="A290" s="11" t="str">
        <f t="shared" si="362"/>
        <v>b</v>
      </c>
      <c r="B290" s="3" t="s">
        <v>2</v>
      </c>
      <c r="C290" s="2" t="s">
        <v>13</v>
      </c>
      <c r="D290" s="18"/>
      <c r="E290" s="18"/>
      <c r="F290" s="18">
        <v>0</v>
      </c>
      <c r="G290" s="18"/>
      <c r="H290" s="18"/>
      <c r="I290" s="19">
        <f t="shared" si="365"/>
        <v>0</v>
      </c>
      <c r="J290" s="30">
        <f t="shared" si="366"/>
        <v>0</v>
      </c>
      <c r="K290" s="31" t="e">
        <f t="shared" si="367"/>
        <v>#DIV/0!</v>
      </c>
      <c r="L290" s="18">
        <v>0</v>
      </c>
      <c r="M290" s="18">
        <v>0</v>
      </c>
      <c r="N290" s="18"/>
      <c r="O290" s="18">
        <f t="shared" si="376"/>
        <v>0</v>
      </c>
      <c r="P290" s="32">
        <f t="shared" si="377"/>
        <v>0</v>
      </c>
      <c r="Q290" s="33" t="e">
        <f t="shared" si="372"/>
        <v>#DIV/0!</v>
      </c>
      <c r="R290" s="14"/>
      <c r="S290" s="10" t="s">
        <v>60</v>
      </c>
    </row>
    <row r="291" spans="1:19" ht="37.5" customHeight="1" x14ac:dyDescent="0.25">
      <c r="A291" s="11" t="str">
        <f t="shared" ref="A291:A302" si="378">IF((F291+G291+D291+I291+L291+M291+N291+O291)&gt;0,"a","b")</f>
        <v>a</v>
      </c>
      <c r="B291" s="16" t="s">
        <v>86</v>
      </c>
      <c r="C291" s="17" t="s">
        <v>37</v>
      </c>
      <c r="D291" s="19">
        <f t="shared" ref="D291:F291" si="379">D292+D300+D301+D302</f>
        <v>0</v>
      </c>
      <c r="E291" s="19"/>
      <c r="F291" s="19">
        <f t="shared" si="379"/>
        <v>9189500</v>
      </c>
      <c r="G291" s="19">
        <f t="shared" ref="G291:H291" si="380">G292+G300+G301+G302</f>
        <v>7112348</v>
      </c>
      <c r="H291" s="19">
        <f t="shared" si="380"/>
        <v>1076952</v>
      </c>
      <c r="I291" s="19">
        <f t="shared" ref="I291:I302" si="381">G291+H291</f>
        <v>8189300</v>
      </c>
      <c r="J291" s="30">
        <f t="shared" ref="J291:J302" si="382">F291-I291</f>
        <v>1000200</v>
      </c>
      <c r="K291" s="31">
        <f t="shared" ref="K291:K302" si="383">I291/F291</f>
        <v>0.89115838728984165</v>
      </c>
      <c r="L291" s="20">
        <f t="shared" ref="L291:M291" si="384">L292+L300+L301+L302</f>
        <v>12660000</v>
      </c>
      <c r="M291" s="20">
        <f t="shared" si="384"/>
        <v>12660200</v>
      </c>
      <c r="N291" s="19">
        <f>N292+N300+N301+N302</f>
        <v>3041600</v>
      </c>
      <c r="O291" s="19">
        <f t="shared" ref="O291" si="385">O292+O300+O301+O302</f>
        <v>11230900</v>
      </c>
      <c r="P291" s="30">
        <f t="shared" ref="P291" si="386">P292+P300+P301+P302</f>
        <v>1429300</v>
      </c>
      <c r="Q291" s="34">
        <f t="shared" ref="Q291" si="387">O291/M291</f>
        <v>0.88710288936983617</v>
      </c>
      <c r="R291" s="15"/>
      <c r="S291" s="10" t="s">
        <v>60</v>
      </c>
    </row>
    <row r="292" spans="1:19" ht="18.75" x14ac:dyDescent="0.25">
      <c r="A292" s="11" t="str">
        <f t="shared" si="378"/>
        <v>a</v>
      </c>
      <c r="B292" s="1" t="s">
        <v>2</v>
      </c>
      <c r="C292" s="2" t="s">
        <v>3</v>
      </c>
      <c r="D292" s="18">
        <f t="shared" ref="D292:H292" si="388">D293+D294+D295+D296+D297+D298+D299</f>
        <v>0</v>
      </c>
      <c r="E292" s="18"/>
      <c r="F292" s="18">
        <f t="shared" si="388"/>
        <v>9189500</v>
      </c>
      <c r="G292" s="18">
        <f t="shared" si="388"/>
        <v>7112348</v>
      </c>
      <c r="H292" s="18">
        <f t="shared" si="388"/>
        <v>1076952</v>
      </c>
      <c r="I292" s="19">
        <f t="shared" si="381"/>
        <v>8189300</v>
      </c>
      <c r="J292" s="30">
        <f t="shared" si="382"/>
        <v>1000200</v>
      </c>
      <c r="K292" s="31">
        <f t="shared" si="383"/>
        <v>0.89115838728984165</v>
      </c>
      <c r="L292" s="18">
        <f t="shared" ref="L292:M292" si="389">L293+L294+L295+L296+L297+L298+L299</f>
        <v>12660000</v>
      </c>
      <c r="M292" s="18">
        <f t="shared" si="389"/>
        <v>12660200</v>
      </c>
      <c r="N292" s="18">
        <f t="shared" ref="N292:P292" si="390">N293+N294+N295+N296+N297+N298+N299</f>
        <v>3041600</v>
      </c>
      <c r="O292" s="18">
        <f t="shared" si="390"/>
        <v>11230900</v>
      </c>
      <c r="P292" s="32">
        <f t="shared" si="390"/>
        <v>1429300</v>
      </c>
      <c r="Q292" s="33">
        <f t="shared" ref="Q292:Q314" si="391">O292/M292</f>
        <v>0.88710288936983617</v>
      </c>
      <c r="R292" s="14"/>
      <c r="S292" s="10" t="s">
        <v>60</v>
      </c>
    </row>
    <row r="293" spans="1:19" ht="18.75" hidden="1" x14ac:dyDescent="0.25">
      <c r="A293" s="11" t="str">
        <f t="shared" si="378"/>
        <v>b</v>
      </c>
      <c r="B293" s="3" t="s">
        <v>2</v>
      </c>
      <c r="C293" s="4" t="s">
        <v>4</v>
      </c>
      <c r="D293" s="19"/>
      <c r="E293" s="19"/>
      <c r="F293" s="19">
        <v>0</v>
      </c>
      <c r="G293" s="19"/>
      <c r="H293" s="19"/>
      <c r="I293" s="19">
        <f t="shared" si="381"/>
        <v>0</v>
      </c>
      <c r="J293" s="30">
        <f t="shared" si="382"/>
        <v>0</v>
      </c>
      <c r="K293" s="31" t="e">
        <f t="shared" si="383"/>
        <v>#DIV/0!</v>
      </c>
      <c r="L293" s="21">
        <v>0</v>
      </c>
      <c r="M293" s="21">
        <v>0</v>
      </c>
      <c r="N293" s="19"/>
      <c r="O293" s="19">
        <f t="shared" ref="O293:O302" si="392">I293+N293</f>
        <v>0</v>
      </c>
      <c r="P293" s="30">
        <f t="shared" ref="P293:P302" si="393">M293-O293</f>
        <v>0</v>
      </c>
      <c r="Q293" s="34" t="e">
        <f t="shared" si="391"/>
        <v>#DIV/0!</v>
      </c>
      <c r="R293" s="15"/>
      <c r="S293" s="10" t="s">
        <v>60</v>
      </c>
    </row>
    <row r="294" spans="1:19" ht="18.75" x14ac:dyDescent="0.25">
      <c r="A294" s="11" t="str">
        <f t="shared" si="378"/>
        <v>a</v>
      </c>
      <c r="B294" s="3" t="s">
        <v>2</v>
      </c>
      <c r="C294" s="4" t="s">
        <v>5</v>
      </c>
      <c r="D294" s="19"/>
      <c r="E294" s="19"/>
      <c r="F294" s="19">
        <v>200</v>
      </c>
      <c r="G294" s="19"/>
      <c r="H294" s="19"/>
      <c r="I294" s="19">
        <f t="shared" si="381"/>
        <v>0</v>
      </c>
      <c r="J294" s="30">
        <f t="shared" si="382"/>
        <v>200</v>
      </c>
      <c r="K294" s="31">
        <f t="shared" si="383"/>
        <v>0</v>
      </c>
      <c r="L294" s="21">
        <v>0</v>
      </c>
      <c r="M294" s="21">
        <v>200</v>
      </c>
      <c r="N294" s="19"/>
      <c r="O294" s="19">
        <f t="shared" si="392"/>
        <v>0</v>
      </c>
      <c r="P294" s="30">
        <f t="shared" si="393"/>
        <v>200</v>
      </c>
      <c r="Q294" s="34">
        <f t="shared" si="391"/>
        <v>0</v>
      </c>
      <c r="R294" s="15"/>
      <c r="S294" s="10" t="s">
        <v>60</v>
      </c>
    </row>
    <row r="295" spans="1:19" ht="18.75" hidden="1" x14ac:dyDescent="0.25">
      <c r="A295" s="11" t="str">
        <f t="shared" si="378"/>
        <v>b</v>
      </c>
      <c r="B295" s="3" t="s">
        <v>2</v>
      </c>
      <c r="C295" s="4" t="s">
        <v>6</v>
      </c>
      <c r="D295" s="19"/>
      <c r="E295" s="19"/>
      <c r="F295" s="19">
        <v>0</v>
      </c>
      <c r="G295" s="19"/>
      <c r="H295" s="19"/>
      <c r="I295" s="19">
        <f t="shared" si="381"/>
        <v>0</v>
      </c>
      <c r="J295" s="30">
        <f t="shared" si="382"/>
        <v>0</v>
      </c>
      <c r="K295" s="31" t="e">
        <f t="shared" si="383"/>
        <v>#DIV/0!</v>
      </c>
      <c r="L295" s="21">
        <v>0</v>
      </c>
      <c r="M295" s="21">
        <v>0</v>
      </c>
      <c r="N295" s="19"/>
      <c r="O295" s="19">
        <f t="shared" si="392"/>
        <v>0</v>
      </c>
      <c r="P295" s="30">
        <f t="shared" si="393"/>
        <v>0</v>
      </c>
      <c r="Q295" s="34" t="e">
        <f t="shared" si="391"/>
        <v>#DIV/0!</v>
      </c>
      <c r="R295" s="15"/>
      <c r="S295" s="10" t="s">
        <v>60</v>
      </c>
    </row>
    <row r="296" spans="1:19" ht="18.75" hidden="1" x14ac:dyDescent="0.25">
      <c r="A296" s="11" t="str">
        <f t="shared" si="378"/>
        <v>b</v>
      </c>
      <c r="B296" s="3" t="s">
        <v>2</v>
      </c>
      <c r="C296" s="5" t="s">
        <v>7</v>
      </c>
      <c r="D296" s="19"/>
      <c r="E296" s="19"/>
      <c r="F296" s="19">
        <v>0</v>
      </c>
      <c r="G296" s="19"/>
      <c r="H296" s="19"/>
      <c r="I296" s="19">
        <f t="shared" si="381"/>
        <v>0</v>
      </c>
      <c r="J296" s="30">
        <f t="shared" si="382"/>
        <v>0</v>
      </c>
      <c r="K296" s="31" t="e">
        <f t="shared" si="383"/>
        <v>#DIV/0!</v>
      </c>
      <c r="L296" s="21">
        <v>0</v>
      </c>
      <c r="M296" s="21">
        <v>0</v>
      </c>
      <c r="N296" s="19"/>
      <c r="O296" s="19">
        <f t="shared" si="392"/>
        <v>0</v>
      </c>
      <c r="P296" s="30">
        <f t="shared" si="393"/>
        <v>0</v>
      </c>
      <c r="Q296" s="34" t="e">
        <f t="shared" si="391"/>
        <v>#DIV/0!</v>
      </c>
      <c r="R296" s="15"/>
      <c r="S296" s="10" t="s">
        <v>60</v>
      </c>
    </row>
    <row r="297" spans="1:19" ht="18.75" hidden="1" x14ac:dyDescent="0.25">
      <c r="A297" s="11" t="str">
        <f t="shared" si="378"/>
        <v>b</v>
      </c>
      <c r="B297" s="3" t="s">
        <v>2</v>
      </c>
      <c r="C297" s="5" t="s">
        <v>8</v>
      </c>
      <c r="D297" s="19"/>
      <c r="E297" s="19"/>
      <c r="F297" s="19">
        <v>0</v>
      </c>
      <c r="G297" s="19"/>
      <c r="H297" s="19"/>
      <c r="I297" s="19">
        <f t="shared" si="381"/>
        <v>0</v>
      </c>
      <c r="J297" s="30">
        <f t="shared" si="382"/>
        <v>0</v>
      </c>
      <c r="K297" s="31" t="e">
        <f t="shared" si="383"/>
        <v>#DIV/0!</v>
      </c>
      <c r="L297" s="21">
        <v>0</v>
      </c>
      <c r="M297" s="21">
        <v>0</v>
      </c>
      <c r="N297" s="19"/>
      <c r="O297" s="19">
        <f t="shared" si="392"/>
        <v>0</v>
      </c>
      <c r="P297" s="30">
        <f t="shared" si="393"/>
        <v>0</v>
      </c>
      <c r="Q297" s="34" t="e">
        <f t="shared" si="391"/>
        <v>#DIV/0!</v>
      </c>
      <c r="R297" s="15"/>
      <c r="S297" s="10" t="s">
        <v>60</v>
      </c>
    </row>
    <row r="298" spans="1:19" ht="18.75" x14ac:dyDescent="0.25">
      <c r="A298" s="11" t="str">
        <f t="shared" si="378"/>
        <v>a</v>
      </c>
      <c r="B298" s="3" t="s">
        <v>2</v>
      </c>
      <c r="C298" s="5" t="s">
        <v>9</v>
      </c>
      <c r="D298" s="19"/>
      <c r="E298" s="19"/>
      <c r="F298" s="19">
        <v>9189300</v>
      </c>
      <c r="G298" s="19">
        <v>7112348</v>
      </c>
      <c r="H298" s="19">
        <v>1076952</v>
      </c>
      <c r="I298" s="19">
        <f t="shared" si="381"/>
        <v>8189300</v>
      </c>
      <c r="J298" s="30">
        <f t="shared" si="382"/>
        <v>1000000</v>
      </c>
      <c r="K298" s="31">
        <f t="shared" si="383"/>
        <v>0.8911777828561479</v>
      </c>
      <c r="L298" s="21">
        <v>12660000</v>
      </c>
      <c r="M298" s="21">
        <v>12660000</v>
      </c>
      <c r="N298" s="19">
        <f>76600+2965000</f>
        <v>3041600</v>
      </c>
      <c r="O298" s="19">
        <f t="shared" si="392"/>
        <v>11230900</v>
      </c>
      <c r="P298" s="30">
        <f t="shared" si="393"/>
        <v>1429100</v>
      </c>
      <c r="Q298" s="34">
        <f t="shared" si="391"/>
        <v>0.88711690363349127</v>
      </c>
      <c r="R298" s="15"/>
      <c r="S298" s="10" t="s">
        <v>60</v>
      </c>
    </row>
    <row r="299" spans="1:19" ht="18.75" hidden="1" x14ac:dyDescent="0.25">
      <c r="A299" s="11" t="str">
        <f t="shared" si="378"/>
        <v>b</v>
      </c>
      <c r="B299" s="3" t="s">
        <v>2</v>
      </c>
      <c r="C299" s="5" t="s">
        <v>10</v>
      </c>
      <c r="D299" s="19"/>
      <c r="E299" s="19"/>
      <c r="F299" s="19">
        <v>0</v>
      </c>
      <c r="G299" s="19"/>
      <c r="H299" s="19"/>
      <c r="I299" s="19">
        <f t="shared" si="381"/>
        <v>0</v>
      </c>
      <c r="J299" s="30">
        <f t="shared" si="382"/>
        <v>0</v>
      </c>
      <c r="K299" s="31" t="e">
        <f t="shared" si="383"/>
        <v>#DIV/0!</v>
      </c>
      <c r="L299" s="21">
        <v>0</v>
      </c>
      <c r="M299" s="21">
        <v>0</v>
      </c>
      <c r="N299" s="19"/>
      <c r="O299" s="19">
        <f t="shared" si="392"/>
        <v>0</v>
      </c>
      <c r="P299" s="30">
        <f t="shared" si="393"/>
        <v>0</v>
      </c>
      <c r="Q299" s="34" t="e">
        <f t="shared" si="391"/>
        <v>#DIV/0!</v>
      </c>
      <c r="R299" s="15"/>
      <c r="S299" s="10" t="s">
        <v>60</v>
      </c>
    </row>
    <row r="300" spans="1:19" ht="18.75" hidden="1" x14ac:dyDescent="0.25">
      <c r="A300" s="11" t="str">
        <f t="shared" si="378"/>
        <v>b</v>
      </c>
      <c r="B300" s="3" t="s">
        <v>2</v>
      </c>
      <c r="C300" s="2" t="s">
        <v>11</v>
      </c>
      <c r="D300" s="18"/>
      <c r="E300" s="18"/>
      <c r="F300" s="18">
        <v>0</v>
      </c>
      <c r="G300" s="18"/>
      <c r="H300" s="18"/>
      <c r="I300" s="19">
        <f t="shared" si="381"/>
        <v>0</v>
      </c>
      <c r="J300" s="30">
        <f t="shared" si="382"/>
        <v>0</v>
      </c>
      <c r="K300" s="31" t="e">
        <f t="shared" si="383"/>
        <v>#DIV/0!</v>
      </c>
      <c r="L300" s="18">
        <v>0</v>
      </c>
      <c r="M300" s="18">
        <v>0</v>
      </c>
      <c r="N300" s="18"/>
      <c r="O300" s="18">
        <f t="shared" si="392"/>
        <v>0</v>
      </c>
      <c r="P300" s="32">
        <f t="shared" si="393"/>
        <v>0</v>
      </c>
      <c r="Q300" s="33" t="e">
        <f t="shared" si="391"/>
        <v>#DIV/0!</v>
      </c>
      <c r="R300" s="14"/>
      <c r="S300" s="10" t="s">
        <v>60</v>
      </c>
    </row>
    <row r="301" spans="1:19" ht="18.75" hidden="1" x14ac:dyDescent="0.25">
      <c r="A301" s="11" t="str">
        <f t="shared" si="378"/>
        <v>b</v>
      </c>
      <c r="B301" s="3" t="s">
        <v>2</v>
      </c>
      <c r="C301" s="2" t="s">
        <v>12</v>
      </c>
      <c r="D301" s="18"/>
      <c r="E301" s="18"/>
      <c r="F301" s="18">
        <v>0</v>
      </c>
      <c r="G301" s="18"/>
      <c r="H301" s="18"/>
      <c r="I301" s="19">
        <f t="shared" si="381"/>
        <v>0</v>
      </c>
      <c r="J301" s="30">
        <f t="shared" si="382"/>
        <v>0</v>
      </c>
      <c r="K301" s="31" t="e">
        <f t="shared" si="383"/>
        <v>#DIV/0!</v>
      </c>
      <c r="L301" s="18">
        <v>0</v>
      </c>
      <c r="M301" s="18">
        <v>0</v>
      </c>
      <c r="N301" s="18"/>
      <c r="O301" s="18">
        <f t="shared" si="392"/>
        <v>0</v>
      </c>
      <c r="P301" s="32">
        <f t="shared" si="393"/>
        <v>0</v>
      </c>
      <c r="Q301" s="33" t="e">
        <f t="shared" si="391"/>
        <v>#DIV/0!</v>
      </c>
      <c r="R301" s="14"/>
      <c r="S301" s="10" t="s">
        <v>60</v>
      </c>
    </row>
    <row r="302" spans="1:19" ht="18.75" hidden="1" x14ac:dyDescent="0.25">
      <c r="A302" s="11" t="str">
        <f t="shared" si="378"/>
        <v>b</v>
      </c>
      <c r="B302" s="3" t="s">
        <v>2</v>
      </c>
      <c r="C302" s="2" t="s">
        <v>13</v>
      </c>
      <c r="D302" s="18"/>
      <c r="E302" s="18"/>
      <c r="F302" s="18">
        <v>0</v>
      </c>
      <c r="G302" s="18"/>
      <c r="H302" s="18"/>
      <c r="I302" s="19">
        <f t="shared" si="381"/>
        <v>0</v>
      </c>
      <c r="J302" s="30">
        <f t="shared" si="382"/>
        <v>0</v>
      </c>
      <c r="K302" s="31" t="e">
        <f t="shared" si="383"/>
        <v>#DIV/0!</v>
      </c>
      <c r="L302" s="18">
        <v>0</v>
      </c>
      <c r="M302" s="18">
        <v>0</v>
      </c>
      <c r="N302" s="18"/>
      <c r="O302" s="18">
        <f t="shared" si="392"/>
        <v>0</v>
      </c>
      <c r="P302" s="32">
        <f t="shared" si="393"/>
        <v>0</v>
      </c>
      <c r="Q302" s="33" t="e">
        <f t="shared" si="391"/>
        <v>#DIV/0!</v>
      </c>
      <c r="R302" s="14"/>
      <c r="S302" s="10" t="s">
        <v>60</v>
      </c>
    </row>
    <row r="303" spans="1:19" ht="31.5" x14ac:dyDescent="0.25">
      <c r="A303" s="11" t="str">
        <f t="shared" ref="A303:A314" si="394">IF((F303+G303+D303+I303+L303+M303+N303+O303)&gt;0,"a","b")</f>
        <v>a</v>
      </c>
      <c r="B303" s="16" t="s">
        <v>88</v>
      </c>
      <c r="C303" s="17" t="s">
        <v>38</v>
      </c>
      <c r="D303" s="19">
        <f t="shared" ref="D303:F303" si="395">D304+D312+D313+D314</f>
        <v>0</v>
      </c>
      <c r="E303" s="19"/>
      <c r="F303" s="19">
        <f t="shared" si="395"/>
        <v>4403050</v>
      </c>
      <c r="G303" s="19">
        <f t="shared" ref="G303:H303" si="396">G304+G312+G313+G314</f>
        <v>3947345</v>
      </c>
      <c r="H303" s="19">
        <f t="shared" si="396"/>
        <v>866955</v>
      </c>
      <c r="I303" s="19">
        <f t="shared" ref="I303:I314" si="397">G303+H303</f>
        <v>4814300</v>
      </c>
      <c r="J303" s="30">
        <f t="shared" ref="J303:J314" si="398">F303-I303</f>
        <v>-411250</v>
      </c>
      <c r="K303" s="31">
        <f t="shared" ref="K303:K314" si="399">I303/F303</f>
        <v>1.0934011651014637</v>
      </c>
      <c r="L303" s="20">
        <f t="shared" ref="L303:M303" si="400">L304+L312+L313+L314</f>
        <v>6105000</v>
      </c>
      <c r="M303" s="20">
        <f t="shared" si="400"/>
        <v>6450000</v>
      </c>
      <c r="N303" s="19">
        <f t="shared" ref="N303" si="401">N304+N312+N313+N314</f>
        <v>1725000</v>
      </c>
      <c r="O303" s="19">
        <f t="shared" ref="O303" si="402">O304+O312+O313+O314</f>
        <v>6539300</v>
      </c>
      <c r="P303" s="30">
        <f t="shared" ref="P303" si="403">P304+P312+P313+P314</f>
        <v>-89300</v>
      </c>
      <c r="Q303" s="34">
        <f t="shared" si="391"/>
        <v>1.01384496124031</v>
      </c>
      <c r="R303" s="15"/>
      <c r="S303" s="10" t="s">
        <v>60</v>
      </c>
    </row>
    <row r="304" spans="1:19" ht="18.75" x14ac:dyDescent="0.25">
      <c r="A304" s="11" t="str">
        <f t="shared" si="394"/>
        <v>a</v>
      </c>
      <c r="B304" s="1" t="s">
        <v>2</v>
      </c>
      <c r="C304" s="2" t="s">
        <v>3</v>
      </c>
      <c r="D304" s="18">
        <f t="shared" ref="D304:H304" si="404">D305+D306+D307+D308+D309+D310+D311</f>
        <v>0</v>
      </c>
      <c r="E304" s="18"/>
      <c r="F304" s="18">
        <f t="shared" si="404"/>
        <v>4403050</v>
      </c>
      <c r="G304" s="18">
        <f t="shared" si="404"/>
        <v>3947345</v>
      </c>
      <c r="H304" s="18">
        <f t="shared" si="404"/>
        <v>866955</v>
      </c>
      <c r="I304" s="19">
        <f t="shared" si="397"/>
        <v>4814300</v>
      </c>
      <c r="J304" s="30">
        <f t="shared" si="398"/>
        <v>-411250</v>
      </c>
      <c r="K304" s="31">
        <f t="shared" si="399"/>
        <v>1.0934011651014637</v>
      </c>
      <c r="L304" s="18">
        <f t="shared" ref="L304:M304" si="405">L305+L306+L307+L308+L309+L310+L311</f>
        <v>6105000</v>
      </c>
      <c r="M304" s="18">
        <f t="shared" si="405"/>
        <v>6450000</v>
      </c>
      <c r="N304" s="18">
        <f t="shared" ref="N304:P304" si="406">N305+N306+N307+N308+N309+N310+N311</f>
        <v>1725000</v>
      </c>
      <c r="O304" s="18">
        <f t="shared" si="406"/>
        <v>6539300</v>
      </c>
      <c r="P304" s="32">
        <f t="shared" si="406"/>
        <v>-89300</v>
      </c>
      <c r="Q304" s="33">
        <f t="shared" si="391"/>
        <v>1.01384496124031</v>
      </c>
      <c r="R304" s="14"/>
      <c r="S304" s="10" t="s">
        <v>60</v>
      </c>
    </row>
    <row r="305" spans="1:19" ht="18.75" hidden="1" x14ac:dyDescent="0.25">
      <c r="A305" s="11" t="str">
        <f t="shared" si="394"/>
        <v>b</v>
      </c>
      <c r="B305" s="3" t="s">
        <v>2</v>
      </c>
      <c r="C305" s="4" t="s">
        <v>4</v>
      </c>
      <c r="D305" s="19"/>
      <c r="E305" s="19"/>
      <c r="F305" s="19">
        <v>0</v>
      </c>
      <c r="G305" s="19"/>
      <c r="H305" s="19"/>
      <c r="I305" s="19">
        <f t="shared" si="397"/>
        <v>0</v>
      </c>
      <c r="J305" s="30">
        <f t="shared" si="398"/>
        <v>0</v>
      </c>
      <c r="K305" s="31" t="e">
        <f t="shared" si="399"/>
        <v>#DIV/0!</v>
      </c>
      <c r="L305" s="21">
        <v>0</v>
      </c>
      <c r="M305" s="21">
        <v>0</v>
      </c>
      <c r="N305" s="19"/>
      <c r="O305" s="19">
        <f t="shared" ref="O305:O314" si="407">I305+N305</f>
        <v>0</v>
      </c>
      <c r="P305" s="30">
        <f t="shared" ref="P305:P314" si="408">M305-O305</f>
        <v>0</v>
      </c>
      <c r="Q305" s="34" t="e">
        <f t="shared" si="391"/>
        <v>#DIV/0!</v>
      </c>
      <c r="R305" s="15"/>
      <c r="S305" s="10" t="s">
        <v>60</v>
      </c>
    </row>
    <row r="306" spans="1:19" ht="18.75" hidden="1" x14ac:dyDescent="0.25">
      <c r="A306" s="11" t="str">
        <f t="shared" si="394"/>
        <v>b</v>
      </c>
      <c r="B306" s="3" t="s">
        <v>2</v>
      </c>
      <c r="C306" s="4" t="s">
        <v>5</v>
      </c>
      <c r="D306" s="19"/>
      <c r="E306" s="19"/>
      <c r="F306" s="19">
        <v>0</v>
      </c>
      <c r="G306" s="19"/>
      <c r="H306" s="19"/>
      <c r="I306" s="19">
        <f t="shared" si="397"/>
        <v>0</v>
      </c>
      <c r="J306" s="30">
        <f t="shared" si="398"/>
        <v>0</v>
      </c>
      <c r="K306" s="31" t="e">
        <f t="shared" si="399"/>
        <v>#DIV/0!</v>
      </c>
      <c r="L306" s="21">
        <v>0</v>
      </c>
      <c r="M306" s="21">
        <v>0</v>
      </c>
      <c r="N306" s="19"/>
      <c r="O306" s="19">
        <f t="shared" si="407"/>
        <v>0</v>
      </c>
      <c r="P306" s="30">
        <f t="shared" si="408"/>
        <v>0</v>
      </c>
      <c r="Q306" s="34" t="e">
        <f t="shared" si="391"/>
        <v>#DIV/0!</v>
      </c>
      <c r="R306" s="15"/>
      <c r="S306" s="10" t="s">
        <v>60</v>
      </c>
    </row>
    <row r="307" spans="1:19" ht="18.75" hidden="1" x14ac:dyDescent="0.25">
      <c r="A307" s="11" t="str">
        <f t="shared" si="394"/>
        <v>b</v>
      </c>
      <c r="B307" s="3" t="s">
        <v>2</v>
      </c>
      <c r="C307" s="4" t="s">
        <v>6</v>
      </c>
      <c r="D307" s="19"/>
      <c r="E307" s="19"/>
      <c r="F307" s="19">
        <v>0</v>
      </c>
      <c r="G307" s="19"/>
      <c r="H307" s="19"/>
      <c r="I307" s="19">
        <f t="shared" si="397"/>
        <v>0</v>
      </c>
      <c r="J307" s="30">
        <f t="shared" si="398"/>
        <v>0</v>
      </c>
      <c r="K307" s="31" t="e">
        <f t="shared" si="399"/>
        <v>#DIV/0!</v>
      </c>
      <c r="L307" s="21">
        <v>0</v>
      </c>
      <c r="M307" s="21">
        <v>0</v>
      </c>
      <c r="N307" s="19"/>
      <c r="O307" s="19">
        <f t="shared" si="407"/>
        <v>0</v>
      </c>
      <c r="P307" s="30">
        <f t="shared" si="408"/>
        <v>0</v>
      </c>
      <c r="Q307" s="34" t="e">
        <f t="shared" si="391"/>
        <v>#DIV/0!</v>
      </c>
      <c r="R307" s="15"/>
      <c r="S307" s="10" t="s">
        <v>60</v>
      </c>
    </row>
    <row r="308" spans="1:19" ht="18.75" hidden="1" x14ac:dyDescent="0.25">
      <c r="A308" s="11" t="str">
        <f t="shared" si="394"/>
        <v>b</v>
      </c>
      <c r="B308" s="3" t="s">
        <v>2</v>
      </c>
      <c r="C308" s="5" t="s">
        <v>7</v>
      </c>
      <c r="D308" s="19"/>
      <c r="E308" s="19"/>
      <c r="F308" s="19">
        <v>0</v>
      </c>
      <c r="G308" s="19"/>
      <c r="H308" s="19"/>
      <c r="I308" s="19">
        <f t="shared" si="397"/>
        <v>0</v>
      </c>
      <c r="J308" s="30">
        <f t="shared" si="398"/>
        <v>0</v>
      </c>
      <c r="K308" s="31" t="e">
        <f t="shared" si="399"/>
        <v>#DIV/0!</v>
      </c>
      <c r="L308" s="21">
        <v>0</v>
      </c>
      <c r="M308" s="21">
        <v>0</v>
      </c>
      <c r="N308" s="19"/>
      <c r="O308" s="19">
        <f t="shared" si="407"/>
        <v>0</v>
      </c>
      <c r="P308" s="30">
        <f t="shared" si="408"/>
        <v>0</v>
      </c>
      <c r="Q308" s="34" t="e">
        <f t="shared" si="391"/>
        <v>#DIV/0!</v>
      </c>
      <c r="R308" s="15"/>
      <c r="S308" s="10" t="s">
        <v>60</v>
      </c>
    </row>
    <row r="309" spans="1:19" ht="18.75" hidden="1" x14ac:dyDescent="0.25">
      <c r="A309" s="11" t="str">
        <f t="shared" si="394"/>
        <v>b</v>
      </c>
      <c r="B309" s="3" t="s">
        <v>2</v>
      </c>
      <c r="C309" s="5" t="s">
        <v>8</v>
      </c>
      <c r="D309" s="19"/>
      <c r="E309" s="19"/>
      <c r="F309" s="19">
        <v>0</v>
      </c>
      <c r="G309" s="19"/>
      <c r="H309" s="19"/>
      <c r="I309" s="19">
        <f t="shared" si="397"/>
        <v>0</v>
      </c>
      <c r="J309" s="30">
        <f t="shared" si="398"/>
        <v>0</v>
      </c>
      <c r="K309" s="31" t="e">
        <f t="shared" si="399"/>
        <v>#DIV/0!</v>
      </c>
      <c r="L309" s="21">
        <v>0</v>
      </c>
      <c r="M309" s="21">
        <v>0</v>
      </c>
      <c r="N309" s="19"/>
      <c r="O309" s="19">
        <f t="shared" si="407"/>
        <v>0</v>
      </c>
      <c r="P309" s="30">
        <f t="shared" si="408"/>
        <v>0</v>
      </c>
      <c r="Q309" s="34" t="e">
        <f t="shared" si="391"/>
        <v>#DIV/0!</v>
      </c>
      <c r="R309" s="15"/>
      <c r="S309" s="10" t="s">
        <v>60</v>
      </c>
    </row>
    <row r="310" spans="1:19" ht="18.75" x14ac:dyDescent="0.25">
      <c r="A310" s="11" t="str">
        <f t="shared" si="394"/>
        <v>a</v>
      </c>
      <c r="B310" s="3" t="s">
        <v>2</v>
      </c>
      <c r="C310" s="5" t="s">
        <v>9</v>
      </c>
      <c r="D310" s="19"/>
      <c r="E310" s="19"/>
      <c r="F310" s="19">
        <v>4403050</v>
      </c>
      <c r="G310" s="19">
        <v>3947345</v>
      </c>
      <c r="H310" s="19">
        <f>918750-51795</f>
        <v>866955</v>
      </c>
      <c r="I310" s="19">
        <f t="shared" si="397"/>
        <v>4814300</v>
      </c>
      <c r="J310" s="30">
        <f t="shared" si="398"/>
        <v>-411250</v>
      </c>
      <c r="K310" s="31">
        <f t="shared" si="399"/>
        <v>1.0934011651014637</v>
      </c>
      <c r="L310" s="21">
        <v>6105000</v>
      </c>
      <c r="M310" s="21">
        <v>6450000</v>
      </c>
      <c r="N310" s="19">
        <v>1725000</v>
      </c>
      <c r="O310" s="19">
        <f t="shared" si="407"/>
        <v>6539300</v>
      </c>
      <c r="P310" s="30">
        <f t="shared" si="408"/>
        <v>-89300</v>
      </c>
      <c r="Q310" s="34">
        <f t="shared" si="391"/>
        <v>1.01384496124031</v>
      </c>
      <c r="R310" s="15"/>
      <c r="S310" s="10" t="s">
        <v>60</v>
      </c>
    </row>
    <row r="311" spans="1:19" ht="18.75" hidden="1" x14ac:dyDescent="0.25">
      <c r="A311" s="11" t="str">
        <f t="shared" si="394"/>
        <v>b</v>
      </c>
      <c r="B311" s="3" t="s">
        <v>2</v>
      </c>
      <c r="C311" s="5" t="s">
        <v>10</v>
      </c>
      <c r="D311" s="19"/>
      <c r="E311" s="19"/>
      <c r="F311" s="19">
        <v>0</v>
      </c>
      <c r="G311" s="19"/>
      <c r="H311" s="19"/>
      <c r="I311" s="19">
        <f t="shared" si="397"/>
        <v>0</v>
      </c>
      <c r="J311" s="30">
        <f t="shared" si="398"/>
        <v>0</v>
      </c>
      <c r="K311" s="31" t="e">
        <f t="shared" si="399"/>
        <v>#DIV/0!</v>
      </c>
      <c r="L311" s="21">
        <v>0</v>
      </c>
      <c r="M311" s="21">
        <v>0</v>
      </c>
      <c r="N311" s="19"/>
      <c r="O311" s="19">
        <f t="shared" si="407"/>
        <v>0</v>
      </c>
      <c r="P311" s="30">
        <f t="shared" si="408"/>
        <v>0</v>
      </c>
      <c r="Q311" s="34" t="e">
        <f t="shared" si="391"/>
        <v>#DIV/0!</v>
      </c>
      <c r="R311" s="15"/>
      <c r="S311" s="10" t="s">
        <v>60</v>
      </c>
    </row>
    <row r="312" spans="1:19" ht="18.75" hidden="1" x14ac:dyDescent="0.25">
      <c r="A312" s="11" t="str">
        <f t="shared" si="394"/>
        <v>b</v>
      </c>
      <c r="B312" s="3" t="s">
        <v>2</v>
      </c>
      <c r="C312" s="2" t="s">
        <v>11</v>
      </c>
      <c r="D312" s="18"/>
      <c r="E312" s="18"/>
      <c r="F312" s="18">
        <v>0</v>
      </c>
      <c r="G312" s="18"/>
      <c r="H312" s="18"/>
      <c r="I312" s="19">
        <f t="shared" si="397"/>
        <v>0</v>
      </c>
      <c r="J312" s="30">
        <f t="shared" si="398"/>
        <v>0</v>
      </c>
      <c r="K312" s="31" t="e">
        <f t="shared" si="399"/>
        <v>#DIV/0!</v>
      </c>
      <c r="L312" s="18">
        <v>0</v>
      </c>
      <c r="M312" s="18">
        <v>0</v>
      </c>
      <c r="N312" s="18"/>
      <c r="O312" s="18">
        <f t="shared" si="407"/>
        <v>0</v>
      </c>
      <c r="P312" s="32">
        <f t="shared" si="408"/>
        <v>0</v>
      </c>
      <c r="Q312" s="33" t="e">
        <f t="shared" si="391"/>
        <v>#DIV/0!</v>
      </c>
      <c r="R312" s="14"/>
      <c r="S312" s="10" t="s">
        <v>60</v>
      </c>
    </row>
    <row r="313" spans="1:19" ht="18.75" hidden="1" x14ac:dyDescent="0.25">
      <c r="A313" s="11" t="str">
        <f t="shared" si="394"/>
        <v>b</v>
      </c>
      <c r="B313" s="3" t="s">
        <v>2</v>
      </c>
      <c r="C313" s="2" t="s">
        <v>12</v>
      </c>
      <c r="D313" s="18"/>
      <c r="E313" s="18"/>
      <c r="F313" s="18">
        <v>0</v>
      </c>
      <c r="G313" s="18"/>
      <c r="H313" s="18"/>
      <c r="I313" s="19">
        <f t="shared" si="397"/>
        <v>0</v>
      </c>
      <c r="J313" s="30">
        <f t="shared" si="398"/>
        <v>0</v>
      </c>
      <c r="K313" s="31" t="e">
        <f t="shared" si="399"/>
        <v>#DIV/0!</v>
      </c>
      <c r="L313" s="18">
        <v>0</v>
      </c>
      <c r="M313" s="18">
        <v>0</v>
      </c>
      <c r="N313" s="18"/>
      <c r="O313" s="18">
        <f t="shared" si="407"/>
        <v>0</v>
      </c>
      <c r="P313" s="32">
        <f t="shared" si="408"/>
        <v>0</v>
      </c>
      <c r="Q313" s="33" t="e">
        <f t="shared" si="391"/>
        <v>#DIV/0!</v>
      </c>
      <c r="R313" s="14"/>
      <c r="S313" s="10" t="s">
        <v>60</v>
      </c>
    </row>
    <row r="314" spans="1:19" ht="18.75" hidden="1" x14ac:dyDescent="0.25">
      <c r="A314" s="11" t="str">
        <f t="shared" si="394"/>
        <v>b</v>
      </c>
      <c r="B314" s="3" t="s">
        <v>2</v>
      </c>
      <c r="C314" s="2" t="s">
        <v>13</v>
      </c>
      <c r="D314" s="18"/>
      <c r="E314" s="18"/>
      <c r="F314" s="18">
        <v>0</v>
      </c>
      <c r="G314" s="18"/>
      <c r="H314" s="18"/>
      <c r="I314" s="19">
        <f t="shared" si="397"/>
        <v>0</v>
      </c>
      <c r="J314" s="30">
        <f t="shared" si="398"/>
        <v>0</v>
      </c>
      <c r="K314" s="31" t="e">
        <f t="shared" si="399"/>
        <v>#DIV/0!</v>
      </c>
      <c r="L314" s="18">
        <v>0</v>
      </c>
      <c r="M314" s="18">
        <v>0</v>
      </c>
      <c r="N314" s="18"/>
      <c r="O314" s="18">
        <f t="shared" si="407"/>
        <v>0</v>
      </c>
      <c r="P314" s="32">
        <f t="shared" si="408"/>
        <v>0</v>
      </c>
      <c r="Q314" s="33" t="e">
        <f t="shared" si="391"/>
        <v>#DIV/0!</v>
      </c>
      <c r="R314" s="14"/>
      <c r="S314" s="10" t="s">
        <v>60</v>
      </c>
    </row>
    <row r="315" spans="1:19" ht="170.25" customHeight="1" x14ac:dyDescent="0.25">
      <c r="A315" s="11" t="str">
        <f t="shared" ref="A315:A338" si="409">IF((F315+G315+D315+I315+L315+M315+N315+O315)&gt;0,"a","b")</f>
        <v>a</v>
      </c>
      <c r="B315" s="16" t="s">
        <v>87</v>
      </c>
      <c r="C315" s="17" t="s">
        <v>39</v>
      </c>
      <c r="D315" s="19">
        <f t="shared" ref="D315:F315" si="410">D316+D324+D325+D326</f>
        <v>15</v>
      </c>
      <c r="E315" s="19"/>
      <c r="F315" s="19">
        <f t="shared" si="410"/>
        <v>5411900</v>
      </c>
      <c r="G315" s="19">
        <f t="shared" ref="G315:H315" si="411">G316+G324+G325+G326</f>
        <v>4451387</v>
      </c>
      <c r="H315" s="19">
        <f t="shared" si="411"/>
        <v>1040428</v>
      </c>
      <c r="I315" s="19">
        <f t="shared" ref="I315:I338" si="412">G315+H315</f>
        <v>5491815</v>
      </c>
      <c r="J315" s="30">
        <f t="shared" ref="J315:J338" si="413">F315-I315</f>
        <v>-79915</v>
      </c>
      <c r="K315" s="31">
        <f t="shared" ref="K315:K338" si="414">I315/F315</f>
        <v>1.0147665330105877</v>
      </c>
      <c r="L315" s="20">
        <f t="shared" ref="L315:M315" si="415">L316+L324+L325+L326</f>
        <v>7526000</v>
      </c>
      <c r="M315" s="20">
        <f t="shared" si="415"/>
        <v>7526000</v>
      </c>
      <c r="N315" s="19">
        <f t="shared" ref="N315" si="416">N316+N324+N325+N326</f>
        <v>1882985</v>
      </c>
      <c r="O315" s="19">
        <f t="shared" ref="O315" si="417">O316+O324+O325+O326</f>
        <v>7374800</v>
      </c>
      <c r="P315" s="30">
        <f t="shared" ref="P315" si="418">P316+P324+P325+P326</f>
        <v>151200</v>
      </c>
      <c r="Q315" s="34">
        <f t="shared" ref="Q315:Q335" si="419">O315/M315</f>
        <v>0.97990964655859691</v>
      </c>
      <c r="R315" s="15"/>
      <c r="S315" s="10" t="s">
        <v>60</v>
      </c>
    </row>
    <row r="316" spans="1:19" ht="18.75" x14ac:dyDescent="0.25">
      <c r="A316" s="11" t="str">
        <f t="shared" si="409"/>
        <v>a</v>
      </c>
      <c r="B316" s="1" t="s">
        <v>2</v>
      </c>
      <c r="C316" s="2" t="s">
        <v>3</v>
      </c>
      <c r="D316" s="18">
        <f t="shared" ref="D316:H316" si="420">D317+D318+D319+D320+D321+D322+D323</f>
        <v>15</v>
      </c>
      <c r="E316" s="18"/>
      <c r="F316" s="18">
        <f t="shared" si="420"/>
        <v>5411900</v>
      </c>
      <c r="G316" s="18">
        <f t="shared" si="420"/>
        <v>4451387</v>
      </c>
      <c r="H316" s="18">
        <f t="shared" si="420"/>
        <v>1040428</v>
      </c>
      <c r="I316" s="19">
        <f t="shared" si="412"/>
        <v>5491815</v>
      </c>
      <c r="J316" s="30">
        <f t="shared" si="413"/>
        <v>-79915</v>
      </c>
      <c r="K316" s="31">
        <f t="shared" si="414"/>
        <v>1.0147665330105877</v>
      </c>
      <c r="L316" s="18">
        <f t="shared" ref="L316:M316" si="421">L317+L318+L319+L320+L321+L322+L323</f>
        <v>7526000</v>
      </c>
      <c r="M316" s="18">
        <f t="shared" si="421"/>
        <v>7526000</v>
      </c>
      <c r="N316" s="18">
        <f t="shared" ref="N316:P316" si="422">N317+N318+N319+N320+N321+N322+N323</f>
        <v>1882985</v>
      </c>
      <c r="O316" s="18">
        <f t="shared" si="422"/>
        <v>7374800</v>
      </c>
      <c r="P316" s="32">
        <f t="shared" si="422"/>
        <v>151200</v>
      </c>
      <c r="Q316" s="33">
        <f t="shared" si="419"/>
        <v>0.97990964655859691</v>
      </c>
      <c r="R316" s="14"/>
      <c r="S316" s="10" t="s">
        <v>60</v>
      </c>
    </row>
    <row r="317" spans="1:19" ht="18.75" hidden="1" x14ac:dyDescent="0.25">
      <c r="A317" s="11" t="str">
        <f t="shared" si="409"/>
        <v>b</v>
      </c>
      <c r="B317" s="3" t="s">
        <v>2</v>
      </c>
      <c r="C317" s="4" t="s">
        <v>4</v>
      </c>
      <c r="D317" s="19"/>
      <c r="E317" s="19"/>
      <c r="F317" s="19">
        <v>0</v>
      </c>
      <c r="G317" s="19"/>
      <c r="H317" s="19"/>
      <c r="I317" s="19">
        <f t="shared" si="412"/>
        <v>0</v>
      </c>
      <c r="J317" s="30">
        <f t="shared" si="413"/>
        <v>0</v>
      </c>
      <c r="K317" s="31" t="e">
        <f t="shared" si="414"/>
        <v>#DIV/0!</v>
      </c>
      <c r="L317" s="21">
        <v>0</v>
      </c>
      <c r="M317" s="21">
        <v>0</v>
      </c>
      <c r="N317" s="19"/>
      <c r="O317" s="19">
        <f t="shared" ref="O317:O326" si="423">I317+N317</f>
        <v>0</v>
      </c>
      <c r="P317" s="30">
        <f t="shared" ref="P317:P326" si="424">M317-O317</f>
        <v>0</v>
      </c>
      <c r="Q317" s="34" t="e">
        <f t="shared" si="419"/>
        <v>#DIV/0!</v>
      </c>
      <c r="R317" s="15"/>
      <c r="S317" s="10" t="s">
        <v>60</v>
      </c>
    </row>
    <row r="318" spans="1:19" ht="18.75" x14ac:dyDescent="0.25">
      <c r="A318" s="11" t="str">
        <f t="shared" si="409"/>
        <v>a</v>
      </c>
      <c r="B318" s="3" t="s">
        <v>2</v>
      </c>
      <c r="C318" s="4" t="s">
        <v>5</v>
      </c>
      <c r="D318" s="19"/>
      <c r="E318" s="19"/>
      <c r="F318" s="19">
        <v>58500</v>
      </c>
      <c r="G318" s="19">
        <v>36000</v>
      </c>
      <c r="H318" s="19">
        <v>4500</v>
      </c>
      <c r="I318" s="19">
        <f t="shared" si="412"/>
        <v>40500</v>
      </c>
      <c r="J318" s="30">
        <f t="shared" si="413"/>
        <v>18000</v>
      </c>
      <c r="K318" s="31">
        <f t="shared" si="414"/>
        <v>0.69230769230769229</v>
      </c>
      <c r="L318" s="21">
        <v>54000</v>
      </c>
      <c r="M318" s="21">
        <v>81000</v>
      </c>
      <c r="N318" s="19">
        <v>23500</v>
      </c>
      <c r="O318" s="19">
        <f t="shared" si="423"/>
        <v>64000</v>
      </c>
      <c r="P318" s="30">
        <f t="shared" si="424"/>
        <v>17000</v>
      </c>
      <c r="Q318" s="34">
        <f t="shared" si="419"/>
        <v>0.79012345679012341</v>
      </c>
      <c r="R318" s="15"/>
      <c r="S318" s="10" t="s">
        <v>60</v>
      </c>
    </row>
    <row r="319" spans="1:19" ht="18.75" hidden="1" x14ac:dyDescent="0.25">
      <c r="A319" s="11" t="str">
        <f t="shared" si="409"/>
        <v>b</v>
      </c>
      <c r="B319" s="3" t="s">
        <v>2</v>
      </c>
      <c r="C319" s="4" t="s">
        <v>6</v>
      </c>
      <c r="D319" s="19"/>
      <c r="E319" s="19"/>
      <c r="F319" s="19">
        <v>0</v>
      </c>
      <c r="G319" s="19"/>
      <c r="H319" s="19"/>
      <c r="I319" s="19">
        <f t="shared" si="412"/>
        <v>0</v>
      </c>
      <c r="J319" s="30">
        <f t="shared" si="413"/>
        <v>0</v>
      </c>
      <c r="K319" s="31" t="e">
        <f t="shared" si="414"/>
        <v>#DIV/0!</v>
      </c>
      <c r="L319" s="21">
        <v>0</v>
      </c>
      <c r="M319" s="21">
        <v>0</v>
      </c>
      <c r="N319" s="19"/>
      <c r="O319" s="19">
        <f t="shared" si="423"/>
        <v>0</v>
      </c>
      <c r="P319" s="30">
        <f t="shared" si="424"/>
        <v>0</v>
      </c>
      <c r="Q319" s="34" t="e">
        <f t="shared" si="419"/>
        <v>#DIV/0!</v>
      </c>
      <c r="R319" s="15"/>
      <c r="S319" s="10" t="s">
        <v>60</v>
      </c>
    </row>
    <row r="320" spans="1:19" ht="18.75" hidden="1" x14ac:dyDescent="0.25">
      <c r="A320" s="11" t="str">
        <f t="shared" si="409"/>
        <v>b</v>
      </c>
      <c r="B320" s="3" t="s">
        <v>2</v>
      </c>
      <c r="C320" s="5" t="s">
        <v>7</v>
      </c>
      <c r="D320" s="19"/>
      <c r="E320" s="19"/>
      <c r="F320" s="19">
        <v>0</v>
      </c>
      <c r="G320" s="19"/>
      <c r="H320" s="19"/>
      <c r="I320" s="19">
        <f t="shared" si="412"/>
        <v>0</v>
      </c>
      <c r="J320" s="30">
        <f t="shared" si="413"/>
        <v>0</v>
      </c>
      <c r="K320" s="31" t="e">
        <f t="shared" si="414"/>
        <v>#DIV/0!</v>
      </c>
      <c r="L320" s="21">
        <v>0</v>
      </c>
      <c r="M320" s="21">
        <v>0</v>
      </c>
      <c r="N320" s="19"/>
      <c r="O320" s="19">
        <f t="shared" si="423"/>
        <v>0</v>
      </c>
      <c r="P320" s="30">
        <f t="shared" si="424"/>
        <v>0</v>
      </c>
      <c r="Q320" s="34" t="e">
        <f t="shared" si="419"/>
        <v>#DIV/0!</v>
      </c>
      <c r="R320" s="15"/>
      <c r="S320" s="10" t="s">
        <v>60</v>
      </c>
    </row>
    <row r="321" spans="1:19" ht="18.75" hidden="1" x14ac:dyDescent="0.25">
      <c r="A321" s="11" t="str">
        <f t="shared" si="409"/>
        <v>b</v>
      </c>
      <c r="B321" s="3" t="s">
        <v>2</v>
      </c>
      <c r="C321" s="5" t="s">
        <v>8</v>
      </c>
      <c r="D321" s="19"/>
      <c r="E321" s="19"/>
      <c r="F321" s="19">
        <v>0</v>
      </c>
      <c r="G321" s="19"/>
      <c r="H321" s="19"/>
      <c r="I321" s="19">
        <f t="shared" si="412"/>
        <v>0</v>
      </c>
      <c r="J321" s="30">
        <f t="shared" si="413"/>
        <v>0</v>
      </c>
      <c r="K321" s="31" t="e">
        <f t="shared" si="414"/>
        <v>#DIV/0!</v>
      </c>
      <c r="L321" s="21"/>
      <c r="M321" s="21"/>
      <c r="N321" s="19"/>
      <c r="O321" s="19">
        <f t="shared" si="423"/>
        <v>0</v>
      </c>
      <c r="P321" s="30">
        <f t="shared" si="424"/>
        <v>0</v>
      </c>
      <c r="Q321" s="34" t="e">
        <f t="shared" si="419"/>
        <v>#DIV/0!</v>
      </c>
      <c r="R321" s="15"/>
      <c r="S321" s="10" t="s">
        <v>60</v>
      </c>
    </row>
    <row r="322" spans="1:19" ht="18.75" x14ac:dyDescent="0.25">
      <c r="A322" s="11" t="str">
        <f t="shared" si="409"/>
        <v>a</v>
      </c>
      <c r="B322" s="3" t="s">
        <v>2</v>
      </c>
      <c r="C322" s="5" t="s">
        <v>9</v>
      </c>
      <c r="D322" s="19">
        <v>15</v>
      </c>
      <c r="E322" s="19"/>
      <c r="F322" s="19">
        <v>5353400</v>
      </c>
      <c r="G322" s="19">
        <v>4415387</v>
      </c>
      <c r="H322" s="19">
        <f>441928+594000</f>
        <v>1035928</v>
      </c>
      <c r="I322" s="19">
        <f t="shared" si="412"/>
        <v>5451315</v>
      </c>
      <c r="J322" s="30">
        <f t="shared" si="413"/>
        <v>-97915</v>
      </c>
      <c r="K322" s="31">
        <f t="shared" si="414"/>
        <v>1.0182902454514888</v>
      </c>
      <c r="L322" s="21">
        <v>7472000</v>
      </c>
      <c r="M322" s="21">
        <v>7445000</v>
      </c>
      <c r="N322" s="19">
        <v>1859485</v>
      </c>
      <c r="O322" s="19">
        <f>I322+N322</f>
        <v>7310800</v>
      </c>
      <c r="P322" s="30">
        <f t="shared" si="424"/>
        <v>134200</v>
      </c>
      <c r="Q322" s="34">
        <f t="shared" si="419"/>
        <v>0.981974479516454</v>
      </c>
      <c r="R322" s="15"/>
      <c r="S322" s="10" t="s">
        <v>60</v>
      </c>
    </row>
    <row r="323" spans="1:19" ht="18.75" hidden="1" x14ac:dyDescent="0.25">
      <c r="A323" s="11" t="str">
        <f t="shared" si="409"/>
        <v>b</v>
      </c>
      <c r="B323" s="3" t="s">
        <v>2</v>
      </c>
      <c r="C323" s="5" t="s">
        <v>10</v>
      </c>
      <c r="D323" s="19"/>
      <c r="E323" s="19"/>
      <c r="F323" s="19">
        <v>0</v>
      </c>
      <c r="G323" s="19"/>
      <c r="H323" s="19"/>
      <c r="I323" s="19">
        <f t="shared" si="412"/>
        <v>0</v>
      </c>
      <c r="J323" s="30">
        <f t="shared" si="413"/>
        <v>0</v>
      </c>
      <c r="K323" s="31" t="e">
        <f t="shared" si="414"/>
        <v>#DIV/0!</v>
      </c>
      <c r="L323" s="21">
        <v>0</v>
      </c>
      <c r="M323" s="21">
        <v>0</v>
      </c>
      <c r="N323" s="19"/>
      <c r="O323" s="19">
        <f t="shared" si="423"/>
        <v>0</v>
      </c>
      <c r="P323" s="30">
        <f t="shared" si="424"/>
        <v>0</v>
      </c>
      <c r="Q323" s="34" t="e">
        <f t="shared" si="419"/>
        <v>#DIV/0!</v>
      </c>
      <c r="R323" s="15"/>
      <c r="S323" s="10" t="s">
        <v>60</v>
      </c>
    </row>
    <row r="324" spans="1:19" ht="18.75" hidden="1" x14ac:dyDescent="0.25">
      <c r="A324" s="11" t="str">
        <f t="shared" si="409"/>
        <v>b</v>
      </c>
      <c r="B324" s="3" t="s">
        <v>2</v>
      </c>
      <c r="C324" s="2" t="s">
        <v>11</v>
      </c>
      <c r="D324" s="18"/>
      <c r="E324" s="18"/>
      <c r="F324" s="18">
        <v>0</v>
      </c>
      <c r="G324" s="18"/>
      <c r="H324" s="18"/>
      <c r="I324" s="19">
        <f t="shared" si="412"/>
        <v>0</v>
      </c>
      <c r="J324" s="30">
        <f t="shared" si="413"/>
        <v>0</v>
      </c>
      <c r="K324" s="31" t="e">
        <f t="shared" si="414"/>
        <v>#DIV/0!</v>
      </c>
      <c r="L324" s="18">
        <v>0</v>
      </c>
      <c r="M324" s="18">
        <v>0</v>
      </c>
      <c r="N324" s="18"/>
      <c r="O324" s="18">
        <f t="shared" si="423"/>
        <v>0</v>
      </c>
      <c r="P324" s="32">
        <f t="shared" si="424"/>
        <v>0</v>
      </c>
      <c r="Q324" s="33" t="e">
        <f t="shared" si="419"/>
        <v>#DIV/0!</v>
      </c>
      <c r="R324" s="14"/>
      <c r="S324" s="10" t="s">
        <v>60</v>
      </c>
    </row>
    <row r="325" spans="1:19" ht="18.75" hidden="1" x14ac:dyDescent="0.25">
      <c r="A325" s="11" t="str">
        <f t="shared" si="409"/>
        <v>b</v>
      </c>
      <c r="B325" s="3" t="s">
        <v>2</v>
      </c>
      <c r="C325" s="2" t="s">
        <v>12</v>
      </c>
      <c r="D325" s="18"/>
      <c r="E325" s="18"/>
      <c r="F325" s="18">
        <v>0</v>
      </c>
      <c r="G325" s="18"/>
      <c r="H325" s="18"/>
      <c r="I325" s="19">
        <f t="shared" si="412"/>
        <v>0</v>
      </c>
      <c r="J325" s="30">
        <f t="shared" si="413"/>
        <v>0</v>
      </c>
      <c r="K325" s="31" t="e">
        <f t="shared" si="414"/>
        <v>#DIV/0!</v>
      </c>
      <c r="L325" s="18">
        <v>0</v>
      </c>
      <c r="M325" s="18">
        <v>0</v>
      </c>
      <c r="N325" s="18"/>
      <c r="O325" s="18">
        <f t="shared" si="423"/>
        <v>0</v>
      </c>
      <c r="P325" s="32">
        <f t="shared" si="424"/>
        <v>0</v>
      </c>
      <c r="Q325" s="33" t="e">
        <f t="shared" si="419"/>
        <v>#DIV/0!</v>
      </c>
      <c r="R325" s="14"/>
      <c r="S325" s="10" t="s">
        <v>60</v>
      </c>
    </row>
    <row r="326" spans="1:19" ht="18.75" hidden="1" x14ac:dyDescent="0.25">
      <c r="A326" s="11" t="str">
        <f t="shared" si="409"/>
        <v>b</v>
      </c>
      <c r="B326" s="3" t="s">
        <v>2</v>
      </c>
      <c r="C326" s="2" t="s">
        <v>13</v>
      </c>
      <c r="D326" s="18"/>
      <c r="E326" s="18"/>
      <c r="F326" s="18">
        <v>0</v>
      </c>
      <c r="G326" s="18"/>
      <c r="H326" s="18"/>
      <c r="I326" s="19">
        <f t="shared" si="412"/>
        <v>0</v>
      </c>
      <c r="J326" s="30">
        <f t="shared" si="413"/>
        <v>0</v>
      </c>
      <c r="K326" s="31" t="e">
        <f t="shared" si="414"/>
        <v>#DIV/0!</v>
      </c>
      <c r="L326" s="18">
        <v>0</v>
      </c>
      <c r="M326" s="18">
        <v>0</v>
      </c>
      <c r="N326" s="18"/>
      <c r="O326" s="18">
        <f t="shared" si="423"/>
        <v>0</v>
      </c>
      <c r="P326" s="32">
        <f t="shared" si="424"/>
        <v>0</v>
      </c>
      <c r="Q326" s="33" t="e">
        <f t="shared" si="419"/>
        <v>#DIV/0!</v>
      </c>
      <c r="R326" s="14"/>
      <c r="S326" s="10" t="s">
        <v>60</v>
      </c>
    </row>
    <row r="327" spans="1:19" ht="102.75" customHeight="1" x14ac:dyDescent="0.25">
      <c r="A327" s="11" t="str">
        <f t="shared" si="409"/>
        <v>a</v>
      </c>
      <c r="B327" s="16" t="s">
        <v>89</v>
      </c>
      <c r="C327" s="17" t="s">
        <v>40</v>
      </c>
      <c r="D327" s="19">
        <f t="shared" ref="D327:H327" si="425">D328+D336+D337+D338</f>
        <v>197919</v>
      </c>
      <c r="E327" s="19"/>
      <c r="F327" s="19">
        <f t="shared" ref="F327" si="426">F328+F336+F337+F338</f>
        <v>8724300</v>
      </c>
      <c r="G327" s="19">
        <f t="shared" si="425"/>
        <v>7175214</v>
      </c>
      <c r="H327" s="19">
        <f t="shared" si="425"/>
        <v>1598466.67</v>
      </c>
      <c r="I327" s="19">
        <f t="shared" si="412"/>
        <v>8773680.6699999999</v>
      </c>
      <c r="J327" s="30">
        <f t="shared" si="413"/>
        <v>-49380.669999999925</v>
      </c>
      <c r="K327" s="31">
        <f t="shared" si="414"/>
        <v>1.0056601297525303</v>
      </c>
      <c r="L327" s="20">
        <f t="shared" ref="L327:M327" si="427">L328+L336+L337+L338</f>
        <v>12150000</v>
      </c>
      <c r="M327" s="20">
        <f t="shared" si="427"/>
        <v>11843000</v>
      </c>
      <c r="N327" s="19">
        <f>N328+N336+N337+N338</f>
        <v>2450059</v>
      </c>
      <c r="O327" s="19">
        <f t="shared" ref="O327" si="428">O328+O336+O337+O338</f>
        <v>11223739.67</v>
      </c>
      <c r="P327" s="30">
        <f t="shared" ref="P327" si="429">P328+P336+P337+P338</f>
        <v>619260.33000000007</v>
      </c>
      <c r="Q327" s="34">
        <f t="shared" si="419"/>
        <v>0.94771085620197582</v>
      </c>
      <c r="R327" s="15"/>
      <c r="S327" s="10" t="s">
        <v>60</v>
      </c>
    </row>
    <row r="328" spans="1:19" ht="18.75" x14ac:dyDescent="0.25">
      <c r="A328" s="11" t="str">
        <f t="shared" si="409"/>
        <v>a</v>
      </c>
      <c r="B328" s="1" t="s">
        <v>2</v>
      </c>
      <c r="C328" s="2" t="s">
        <v>3</v>
      </c>
      <c r="D328" s="18">
        <f t="shared" ref="D328:H328" si="430">D329+D330+D331+D332+D333+D334+D335</f>
        <v>197919</v>
      </c>
      <c r="E328" s="18"/>
      <c r="F328" s="18">
        <f t="shared" si="430"/>
        <v>8724300</v>
      </c>
      <c r="G328" s="18">
        <f t="shared" si="430"/>
        <v>7175214</v>
      </c>
      <c r="H328" s="18">
        <f t="shared" si="430"/>
        <v>1598466.67</v>
      </c>
      <c r="I328" s="19">
        <f t="shared" si="412"/>
        <v>8773680.6699999999</v>
      </c>
      <c r="J328" s="30">
        <f t="shared" si="413"/>
        <v>-49380.669999999925</v>
      </c>
      <c r="K328" s="31">
        <f t="shared" si="414"/>
        <v>1.0056601297525303</v>
      </c>
      <c r="L328" s="18">
        <f t="shared" ref="L328:M328" si="431">L329+L330+L331+L332+L333+L334+L335</f>
        <v>12150000</v>
      </c>
      <c r="M328" s="18">
        <f t="shared" si="431"/>
        <v>11843000</v>
      </c>
      <c r="N328" s="18">
        <f t="shared" ref="N328:P328" si="432">N329+N330+N331+N332+N333+N334+N335</f>
        <v>2450059</v>
      </c>
      <c r="O328" s="18">
        <f t="shared" si="432"/>
        <v>11223739.67</v>
      </c>
      <c r="P328" s="32">
        <f t="shared" si="432"/>
        <v>619260.33000000007</v>
      </c>
      <c r="Q328" s="33">
        <f t="shared" si="419"/>
        <v>0.94771085620197582</v>
      </c>
      <c r="R328" s="14"/>
      <c r="S328" s="10" t="s">
        <v>60</v>
      </c>
    </row>
    <row r="329" spans="1:19" ht="18.75" hidden="1" x14ac:dyDescent="0.25">
      <c r="A329" s="11" t="str">
        <f t="shared" si="409"/>
        <v>b</v>
      </c>
      <c r="B329" s="3" t="s">
        <v>2</v>
      </c>
      <c r="C329" s="4" t="s">
        <v>4</v>
      </c>
      <c r="D329" s="19"/>
      <c r="E329" s="19"/>
      <c r="F329" s="19">
        <v>0</v>
      </c>
      <c r="G329" s="19"/>
      <c r="H329" s="19"/>
      <c r="I329" s="19">
        <f t="shared" si="412"/>
        <v>0</v>
      </c>
      <c r="J329" s="30">
        <f t="shared" si="413"/>
        <v>0</v>
      </c>
      <c r="K329" s="31" t="e">
        <f t="shared" si="414"/>
        <v>#DIV/0!</v>
      </c>
      <c r="L329" s="21">
        <v>0</v>
      </c>
      <c r="M329" s="21">
        <v>0</v>
      </c>
      <c r="N329" s="19"/>
      <c r="O329" s="19">
        <f t="shared" ref="O329:O338" si="433">I329+N329</f>
        <v>0</v>
      </c>
      <c r="P329" s="30">
        <f t="shared" ref="P329:P338" si="434">M329-O329</f>
        <v>0</v>
      </c>
      <c r="Q329" s="34" t="e">
        <f t="shared" si="419"/>
        <v>#DIV/0!</v>
      </c>
      <c r="R329" s="15"/>
      <c r="S329" s="10" t="s">
        <v>60</v>
      </c>
    </row>
    <row r="330" spans="1:19" ht="18.75" x14ac:dyDescent="0.25">
      <c r="A330" s="11" t="str">
        <f t="shared" si="409"/>
        <v>a</v>
      </c>
      <c r="B330" s="3" t="s">
        <v>2</v>
      </c>
      <c r="C330" s="4" t="s">
        <v>5</v>
      </c>
      <c r="D330" s="19"/>
      <c r="E330" s="19"/>
      <c r="F330" s="19">
        <v>117000</v>
      </c>
      <c r="G330" s="19">
        <v>104000</v>
      </c>
      <c r="H330" s="19">
        <v>13000</v>
      </c>
      <c r="I330" s="19">
        <f t="shared" si="412"/>
        <v>117000</v>
      </c>
      <c r="J330" s="30">
        <f t="shared" si="413"/>
        <v>0</v>
      </c>
      <c r="K330" s="31">
        <f t="shared" si="414"/>
        <v>1</v>
      </c>
      <c r="L330" s="21">
        <v>150000</v>
      </c>
      <c r="M330" s="21">
        <v>156000</v>
      </c>
      <c r="N330" s="19">
        <v>39000</v>
      </c>
      <c r="O330" s="19">
        <f t="shared" si="433"/>
        <v>156000</v>
      </c>
      <c r="P330" s="30">
        <f t="shared" si="434"/>
        <v>0</v>
      </c>
      <c r="Q330" s="34">
        <f t="shared" si="419"/>
        <v>1</v>
      </c>
      <c r="R330" s="15"/>
      <c r="S330" s="10" t="s">
        <v>60</v>
      </c>
    </row>
    <row r="331" spans="1:19" ht="18.75" hidden="1" x14ac:dyDescent="0.25">
      <c r="A331" s="11" t="str">
        <f t="shared" si="409"/>
        <v>b</v>
      </c>
      <c r="B331" s="3" t="s">
        <v>2</v>
      </c>
      <c r="C331" s="4" t="s">
        <v>6</v>
      </c>
      <c r="D331" s="19"/>
      <c r="E331" s="19"/>
      <c r="F331" s="19">
        <v>0</v>
      </c>
      <c r="G331" s="19"/>
      <c r="H331" s="19"/>
      <c r="I331" s="19">
        <f t="shared" si="412"/>
        <v>0</v>
      </c>
      <c r="J331" s="30">
        <f t="shared" si="413"/>
        <v>0</v>
      </c>
      <c r="K331" s="31" t="e">
        <f t="shared" si="414"/>
        <v>#DIV/0!</v>
      </c>
      <c r="L331" s="21">
        <v>0</v>
      </c>
      <c r="M331" s="21">
        <v>0</v>
      </c>
      <c r="N331" s="19"/>
      <c r="O331" s="19">
        <f t="shared" si="433"/>
        <v>0</v>
      </c>
      <c r="P331" s="30">
        <f t="shared" si="434"/>
        <v>0</v>
      </c>
      <c r="Q331" s="34" t="e">
        <f t="shared" si="419"/>
        <v>#DIV/0!</v>
      </c>
      <c r="R331" s="15"/>
      <c r="S331" s="10" t="s">
        <v>60</v>
      </c>
    </row>
    <row r="332" spans="1:19" ht="18.75" hidden="1" x14ac:dyDescent="0.25">
      <c r="A332" s="11" t="str">
        <f t="shared" si="409"/>
        <v>b</v>
      </c>
      <c r="B332" s="3" t="s">
        <v>2</v>
      </c>
      <c r="C332" s="5" t="s">
        <v>7</v>
      </c>
      <c r="D332" s="19"/>
      <c r="E332" s="19"/>
      <c r="F332" s="19">
        <v>0</v>
      </c>
      <c r="G332" s="19"/>
      <c r="H332" s="19"/>
      <c r="I332" s="19">
        <f t="shared" si="412"/>
        <v>0</v>
      </c>
      <c r="J332" s="30">
        <f t="shared" si="413"/>
        <v>0</v>
      </c>
      <c r="K332" s="31" t="e">
        <f t="shared" si="414"/>
        <v>#DIV/0!</v>
      </c>
      <c r="L332" s="21">
        <v>0</v>
      </c>
      <c r="M332" s="21">
        <v>0</v>
      </c>
      <c r="N332" s="19"/>
      <c r="O332" s="19">
        <f t="shared" si="433"/>
        <v>0</v>
      </c>
      <c r="P332" s="30">
        <f t="shared" si="434"/>
        <v>0</v>
      </c>
      <c r="Q332" s="34" t="e">
        <f t="shared" si="419"/>
        <v>#DIV/0!</v>
      </c>
      <c r="R332" s="15"/>
      <c r="S332" s="10" t="s">
        <v>60</v>
      </c>
    </row>
    <row r="333" spans="1:19" ht="18.75" hidden="1" x14ac:dyDescent="0.25">
      <c r="A333" s="11" t="str">
        <f t="shared" si="409"/>
        <v>b</v>
      </c>
      <c r="B333" s="3" t="s">
        <v>2</v>
      </c>
      <c r="C333" s="5" t="s">
        <v>8</v>
      </c>
      <c r="D333" s="19"/>
      <c r="E333" s="19"/>
      <c r="F333" s="19">
        <v>0</v>
      </c>
      <c r="G333" s="19"/>
      <c r="H333" s="19"/>
      <c r="I333" s="19">
        <f t="shared" si="412"/>
        <v>0</v>
      </c>
      <c r="J333" s="30">
        <f t="shared" si="413"/>
        <v>0</v>
      </c>
      <c r="K333" s="31" t="e">
        <f t="shared" si="414"/>
        <v>#DIV/0!</v>
      </c>
      <c r="L333" s="21">
        <v>0</v>
      </c>
      <c r="M333" s="21">
        <v>0</v>
      </c>
      <c r="N333" s="19"/>
      <c r="O333" s="19">
        <f t="shared" si="433"/>
        <v>0</v>
      </c>
      <c r="P333" s="30">
        <f t="shared" si="434"/>
        <v>0</v>
      </c>
      <c r="Q333" s="34" t="e">
        <f t="shared" si="419"/>
        <v>#DIV/0!</v>
      </c>
      <c r="R333" s="15"/>
      <c r="S333" s="10" t="s">
        <v>60</v>
      </c>
    </row>
    <row r="334" spans="1:19" ht="18.75" x14ac:dyDescent="0.25">
      <c r="A334" s="11" t="str">
        <f t="shared" si="409"/>
        <v>a</v>
      </c>
      <c r="B334" s="3" t="s">
        <v>2</v>
      </c>
      <c r="C334" s="5" t="s">
        <v>9</v>
      </c>
      <c r="D334" s="19">
        <v>197919</v>
      </c>
      <c r="E334" s="19"/>
      <c r="F334" s="19">
        <v>8607300</v>
      </c>
      <c r="G334" s="19">
        <v>7071214</v>
      </c>
      <c r="H334" s="19">
        <f>663800+921666.67</f>
        <v>1585466.67</v>
      </c>
      <c r="I334" s="19">
        <f t="shared" si="412"/>
        <v>8656680.6699999999</v>
      </c>
      <c r="J334" s="30">
        <f t="shared" si="413"/>
        <v>-49380.669999999925</v>
      </c>
      <c r="K334" s="31">
        <f t="shared" si="414"/>
        <v>1.0057370685348483</v>
      </c>
      <c r="L334" s="21">
        <v>12000000</v>
      </c>
      <c r="M334" s="21">
        <v>11687000</v>
      </c>
      <c r="N334" s="19">
        <v>2411059</v>
      </c>
      <c r="O334" s="19">
        <f t="shared" si="433"/>
        <v>11067739.67</v>
      </c>
      <c r="P334" s="30">
        <f t="shared" si="434"/>
        <v>619260.33000000007</v>
      </c>
      <c r="Q334" s="34">
        <f t="shared" si="419"/>
        <v>0.94701289210233597</v>
      </c>
      <c r="R334" s="15"/>
      <c r="S334" s="10" t="s">
        <v>60</v>
      </c>
    </row>
    <row r="335" spans="1:19" ht="18.75" hidden="1" x14ac:dyDescent="0.25">
      <c r="A335" s="11" t="str">
        <f t="shared" si="409"/>
        <v>b</v>
      </c>
      <c r="B335" s="3" t="s">
        <v>2</v>
      </c>
      <c r="C335" s="5" t="s">
        <v>10</v>
      </c>
      <c r="D335" s="19"/>
      <c r="E335" s="19"/>
      <c r="F335" s="19">
        <v>0</v>
      </c>
      <c r="G335" s="19"/>
      <c r="H335" s="19"/>
      <c r="I335" s="19">
        <f t="shared" si="412"/>
        <v>0</v>
      </c>
      <c r="J335" s="30">
        <f t="shared" si="413"/>
        <v>0</v>
      </c>
      <c r="K335" s="31" t="e">
        <f t="shared" si="414"/>
        <v>#DIV/0!</v>
      </c>
      <c r="L335" s="21">
        <v>0</v>
      </c>
      <c r="M335" s="21">
        <v>0</v>
      </c>
      <c r="N335" s="19"/>
      <c r="O335" s="19">
        <f t="shared" si="433"/>
        <v>0</v>
      </c>
      <c r="P335" s="30">
        <f t="shared" si="434"/>
        <v>0</v>
      </c>
      <c r="Q335" s="34" t="e">
        <f t="shared" si="419"/>
        <v>#DIV/0!</v>
      </c>
      <c r="R335" s="15"/>
      <c r="S335" s="10" t="s">
        <v>60</v>
      </c>
    </row>
    <row r="336" spans="1:19" ht="18.75" hidden="1" x14ac:dyDescent="0.25">
      <c r="A336" s="11" t="str">
        <f t="shared" si="409"/>
        <v>b</v>
      </c>
      <c r="B336" s="3" t="s">
        <v>2</v>
      </c>
      <c r="C336" s="2" t="s">
        <v>11</v>
      </c>
      <c r="D336" s="18"/>
      <c r="E336" s="18"/>
      <c r="F336" s="18">
        <v>0</v>
      </c>
      <c r="G336" s="18"/>
      <c r="H336" s="18"/>
      <c r="I336" s="19">
        <f t="shared" si="412"/>
        <v>0</v>
      </c>
      <c r="J336" s="30">
        <f t="shared" si="413"/>
        <v>0</v>
      </c>
      <c r="K336" s="31" t="e">
        <f t="shared" si="414"/>
        <v>#DIV/0!</v>
      </c>
      <c r="L336" s="18">
        <v>0</v>
      </c>
      <c r="M336" s="18">
        <v>0</v>
      </c>
      <c r="N336" s="18"/>
      <c r="O336" s="18">
        <f t="shared" si="433"/>
        <v>0</v>
      </c>
      <c r="P336" s="32">
        <f t="shared" si="434"/>
        <v>0</v>
      </c>
      <c r="Q336" s="33" t="e">
        <f t="shared" ref="Q336:Q351" si="435">O336/M336</f>
        <v>#DIV/0!</v>
      </c>
      <c r="R336" s="14"/>
      <c r="S336" s="10" t="s">
        <v>60</v>
      </c>
    </row>
    <row r="337" spans="1:19" ht="18.75" hidden="1" x14ac:dyDescent="0.25">
      <c r="A337" s="11" t="str">
        <f t="shared" si="409"/>
        <v>b</v>
      </c>
      <c r="B337" s="3" t="s">
        <v>2</v>
      </c>
      <c r="C337" s="2" t="s">
        <v>12</v>
      </c>
      <c r="D337" s="18"/>
      <c r="E337" s="18"/>
      <c r="F337" s="18">
        <v>0</v>
      </c>
      <c r="G337" s="18"/>
      <c r="H337" s="18"/>
      <c r="I337" s="19">
        <f t="shared" si="412"/>
        <v>0</v>
      </c>
      <c r="J337" s="30">
        <f t="shared" si="413"/>
        <v>0</v>
      </c>
      <c r="K337" s="31" t="e">
        <f t="shared" si="414"/>
        <v>#DIV/0!</v>
      </c>
      <c r="L337" s="18">
        <v>0</v>
      </c>
      <c r="M337" s="18">
        <v>0</v>
      </c>
      <c r="N337" s="18"/>
      <c r="O337" s="18">
        <f t="shared" si="433"/>
        <v>0</v>
      </c>
      <c r="P337" s="32">
        <f t="shared" si="434"/>
        <v>0</v>
      </c>
      <c r="Q337" s="33" t="e">
        <f t="shared" si="435"/>
        <v>#DIV/0!</v>
      </c>
      <c r="R337" s="14"/>
      <c r="S337" s="10" t="s">
        <v>60</v>
      </c>
    </row>
    <row r="338" spans="1:19" ht="18.75" hidden="1" x14ac:dyDescent="0.25">
      <c r="A338" s="11" t="str">
        <f t="shared" si="409"/>
        <v>b</v>
      </c>
      <c r="B338" s="3" t="s">
        <v>2</v>
      </c>
      <c r="C338" s="2" t="s">
        <v>13</v>
      </c>
      <c r="D338" s="18"/>
      <c r="E338" s="18"/>
      <c r="F338" s="18">
        <v>0</v>
      </c>
      <c r="G338" s="18"/>
      <c r="H338" s="18"/>
      <c r="I338" s="19">
        <f t="shared" si="412"/>
        <v>0</v>
      </c>
      <c r="J338" s="30">
        <f t="shared" si="413"/>
        <v>0</v>
      </c>
      <c r="K338" s="31" t="e">
        <f t="shared" si="414"/>
        <v>#DIV/0!</v>
      </c>
      <c r="L338" s="18">
        <v>0</v>
      </c>
      <c r="M338" s="18">
        <v>0</v>
      </c>
      <c r="N338" s="18"/>
      <c r="O338" s="18">
        <f t="shared" si="433"/>
        <v>0</v>
      </c>
      <c r="P338" s="32">
        <f t="shared" si="434"/>
        <v>0</v>
      </c>
      <c r="Q338" s="33" t="e">
        <f t="shared" si="435"/>
        <v>#DIV/0!</v>
      </c>
      <c r="R338" s="14"/>
      <c r="S338" s="10" t="s">
        <v>60</v>
      </c>
    </row>
    <row r="339" spans="1:19" ht="69.75" customHeight="1" x14ac:dyDescent="0.25">
      <c r="A339" s="11" t="str">
        <f t="shared" ref="A339:A363" si="436">IF((F339+G339+D339+I339+L339+M339+N339+O339)&gt;0,"a","b")</f>
        <v>a</v>
      </c>
      <c r="B339" s="16" t="s">
        <v>90</v>
      </c>
      <c r="C339" s="17" t="s">
        <v>41</v>
      </c>
      <c r="D339" s="19">
        <f t="shared" ref="D339:F339" si="437">D340+D348+D349+D350</f>
        <v>330</v>
      </c>
      <c r="E339" s="19"/>
      <c r="F339" s="19">
        <f t="shared" si="437"/>
        <v>6181850</v>
      </c>
      <c r="G339" s="19">
        <f t="shared" ref="G339:H339" si="438">G340+G348+G349+G350</f>
        <v>3119405</v>
      </c>
      <c r="H339" s="19">
        <f t="shared" si="438"/>
        <v>775845</v>
      </c>
      <c r="I339" s="19">
        <f t="shared" ref="I339:I363" si="439">G339+H339</f>
        <v>3895250</v>
      </c>
      <c r="J339" s="30">
        <f t="shared" ref="J339:J363" si="440">F339-I339</f>
        <v>2286600</v>
      </c>
      <c r="K339" s="31">
        <f t="shared" ref="K339:K363" si="441">I339/F339</f>
        <v>0.63011072737125617</v>
      </c>
      <c r="L339" s="20">
        <f t="shared" ref="L339:M339" si="442">L340+L348+L349+L350</f>
        <v>9900000</v>
      </c>
      <c r="M339" s="20">
        <f t="shared" si="442"/>
        <v>9900000</v>
      </c>
      <c r="N339" s="19">
        <f t="shared" ref="N339" si="443">N340+N348+N349+N350</f>
        <v>2293000</v>
      </c>
      <c r="O339" s="19">
        <f t="shared" ref="O339" si="444">O340+O348+O349+O350</f>
        <v>6188250</v>
      </c>
      <c r="P339" s="30">
        <f t="shared" ref="P339" si="445">P340+P348+P349+P350</f>
        <v>3711750</v>
      </c>
      <c r="Q339" s="34">
        <f t="shared" si="435"/>
        <v>0.62507575757575762</v>
      </c>
      <c r="R339" s="15"/>
      <c r="S339" s="10" t="s">
        <v>60</v>
      </c>
    </row>
    <row r="340" spans="1:19" ht="18.75" x14ac:dyDescent="0.25">
      <c r="A340" s="11" t="str">
        <f t="shared" si="436"/>
        <v>a</v>
      </c>
      <c r="B340" s="1" t="s">
        <v>2</v>
      </c>
      <c r="C340" s="2" t="s">
        <v>3</v>
      </c>
      <c r="D340" s="18">
        <f t="shared" ref="D340:H340" si="446">D341+D342+D343+D344+D345+D346+D347</f>
        <v>330</v>
      </c>
      <c r="E340" s="18"/>
      <c r="F340" s="18">
        <f t="shared" si="446"/>
        <v>6181850</v>
      </c>
      <c r="G340" s="18">
        <f t="shared" si="446"/>
        <v>3119405</v>
      </c>
      <c r="H340" s="18">
        <f t="shared" si="446"/>
        <v>775845</v>
      </c>
      <c r="I340" s="19">
        <f t="shared" si="439"/>
        <v>3895250</v>
      </c>
      <c r="J340" s="30">
        <f t="shared" si="440"/>
        <v>2286600</v>
      </c>
      <c r="K340" s="31">
        <f t="shared" si="441"/>
        <v>0.63011072737125617</v>
      </c>
      <c r="L340" s="18">
        <f t="shared" ref="L340:M340" si="447">L341+L342+L343+L344+L345+L346+L347</f>
        <v>9900000</v>
      </c>
      <c r="M340" s="18">
        <f t="shared" si="447"/>
        <v>9900000</v>
      </c>
      <c r="N340" s="18">
        <f t="shared" ref="N340:P340" si="448">N341+N342+N343+N344+N345+N346+N347</f>
        <v>2293000</v>
      </c>
      <c r="O340" s="18">
        <f t="shared" si="448"/>
        <v>6188250</v>
      </c>
      <c r="P340" s="32">
        <f t="shared" si="448"/>
        <v>3711750</v>
      </c>
      <c r="Q340" s="33">
        <f t="shared" si="435"/>
        <v>0.62507575757575762</v>
      </c>
      <c r="R340" s="14"/>
      <c r="S340" s="10" t="s">
        <v>60</v>
      </c>
    </row>
    <row r="341" spans="1:19" ht="18.75" hidden="1" x14ac:dyDescent="0.25">
      <c r="A341" s="11" t="str">
        <f t="shared" si="436"/>
        <v>b</v>
      </c>
      <c r="B341" s="3" t="s">
        <v>2</v>
      </c>
      <c r="C341" s="4" t="s">
        <v>4</v>
      </c>
      <c r="D341" s="19"/>
      <c r="E341" s="19"/>
      <c r="F341" s="19">
        <v>0</v>
      </c>
      <c r="G341" s="19"/>
      <c r="H341" s="19"/>
      <c r="I341" s="19">
        <f t="shared" si="439"/>
        <v>0</v>
      </c>
      <c r="J341" s="30">
        <f t="shared" si="440"/>
        <v>0</v>
      </c>
      <c r="K341" s="31" t="e">
        <f t="shared" si="441"/>
        <v>#DIV/0!</v>
      </c>
      <c r="L341" s="21">
        <v>0</v>
      </c>
      <c r="M341" s="21">
        <v>0</v>
      </c>
      <c r="N341" s="19"/>
      <c r="O341" s="19">
        <f t="shared" ref="O341:O350" si="449">I341+N341</f>
        <v>0</v>
      </c>
      <c r="P341" s="30">
        <f t="shared" ref="P341:P350" si="450">M341-O341</f>
        <v>0</v>
      </c>
      <c r="Q341" s="34" t="e">
        <f t="shared" si="435"/>
        <v>#DIV/0!</v>
      </c>
      <c r="R341" s="15"/>
      <c r="S341" s="10" t="s">
        <v>60</v>
      </c>
    </row>
    <row r="342" spans="1:19" ht="18.75" x14ac:dyDescent="0.25">
      <c r="A342" s="11" t="str">
        <f t="shared" si="436"/>
        <v>a</v>
      </c>
      <c r="B342" s="3" t="s">
        <v>2</v>
      </c>
      <c r="C342" s="4" t="s">
        <v>5</v>
      </c>
      <c r="D342" s="19"/>
      <c r="E342" s="19"/>
      <c r="F342" s="19">
        <v>685550</v>
      </c>
      <c r="G342" s="19">
        <v>198988</v>
      </c>
      <c r="H342" s="19">
        <v>35000</v>
      </c>
      <c r="I342" s="19">
        <f t="shared" si="439"/>
        <v>233988</v>
      </c>
      <c r="J342" s="30">
        <f t="shared" si="440"/>
        <v>451562</v>
      </c>
      <c r="K342" s="31">
        <f t="shared" si="441"/>
        <v>0.34131427321129021</v>
      </c>
      <c r="L342" s="21">
        <v>1200000</v>
      </c>
      <c r="M342" s="21">
        <v>1200000</v>
      </c>
      <c r="N342" s="19">
        <v>115000</v>
      </c>
      <c r="O342" s="19">
        <f t="shared" si="449"/>
        <v>348988</v>
      </c>
      <c r="P342" s="30">
        <f t="shared" si="450"/>
        <v>851012</v>
      </c>
      <c r="Q342" s="34">
        <f t="shared" si="435"/>
        <v>0.29082333333333332</v>
      </c>
      <c r="R342" s="15"/>
      <c r="S342" s="10" t="s">
        <v>60</v>
      </c>
    </row>
    <row r="343" spans="1:19" ht="18.75" hidden="1" x14ac:dyDescent="0.25">
      <c r="A343" s="11" t="str">
        <f t="shared" si="436"/>
        <v>b</v>
      </c>
      <c r="B343" s="3" t="s">
        <v>2</v>
      </c>
      <c r="C343" s="4" t="s">
        <v>6</v>
      </c>
      <c r="D343" s="19"/>
      <c r="E343" s="19"/>
      <c r="F343" s="19">
        <v>0</v>
      </c>
      <c r="G343" s="19"/>
      <c r="H343" s="19"/>
      <c r="I343" s="19">
        <f t="shared" si="439"/>
        <v>0</v>
      </c>
      <c r="J343" s="30">
        <f t="shared" si="440"/>
        <v>0</v>
      </c>
      <c r="K343" s="31" t="e">
        <f t="shared" si="441"/>
        <v>#DIV/0!</v>
      </c>
      <c r="L343" s="21">
        <v>0</v>
      </c>
      <c r="M343" s="21">
        <v>0</v>
      </c>
      <c r="N343" s="19"/>
      <c r="O343" s="19">
        <f t="shared" si="449"/>
        <v>0</v>
      </c>
      <c r="P343" s="30">
        <f t="shared" si="450"/>
        <v>0</v>
      </c>
      <c r="Q343" s="34" t="e">
        <f t="shared" si="435"/>
        <v>#DIV/0!</v>
      </c>
      <c r="R343" s="15"/>
      <c r="S343" s="10" t="s">
        <v>60</v>
      </c>
    </row>
    <row r="344" spans="1:19" ht="18.75" hidden="1" x14ac:dyDescent="0.25">
      <c r="A344" s="11" t="str">
        <f t="shared" si="436"/>
        <v>b</v>
      </c>
      <c r="B344" s="3" t="s">
        <v>2</v>
      </c>
      <c r="C344" s="5" t="s">
        <v>7</v>
      </c>
      <c r="D344" s="19"/>
      <c r="E344" s="19"/>
      <c r="F344" s="19">
        <v>0</v>
      </c>
      <c r="G344" s="19"/>
      <c r="H344" s="19"/>
      <c r="I344" s="19">
        <f t="shared" si="439"/>
        <v>0</v>
      </c>
      <c r="J344" s="30">
        <f t="shared" si="440"/>
        <v>0</v>
      </c>
      <c r="K344" s="31" t="e">
        <f t="shared" si="441"/>
        <v>#DIV/0!</v>
      </c>
      <c r="L344" s="21">
        <v>0</v>
      </c>
      <c r="M344" s="21">
        <v>0</v>
      </c>
      <c r="N344" s="19"/>
      <c r="O344" s="19">
        <f t="shared" si="449"/>
        <v>0</v>
      </c>
      <c r="P344" s="30">
        <f t="shared" si="450"/>
        <v>0</v>
      </c>
      <c r="Q344" s="34" t="e">
        <f t="shared" si="435"/>
        <v>#DIV/0!</v>
      </c>
      <c r="R344" s="15"/>
      <c r="S344" s="10" t="s">
        <v>60</v>
      </c>
    </row>
    <row r="345" spans="1:19" ht="18.75" hidden="1" x14ac:dyDescent="0.25">
      <c r="A345" s="11" t="str">
        <f t="shared" si="436"/>
        <v>b</v>
      </c>
      <c r="B345" s="3" t="s">
        <v>2</v>
      </c>
      <c r="C345" s="5" t="s">
        <v>8</v>
      </c>
      <c r="D345" s="19"/>
      <c r="E345" s="19"/>
      <c r="F345" s="19">
        <v>0</v>
      </c>
      <c r="G345" s="19"/>
      <c r="H345" s="19"/>
      <c r="I345" s="19">
        <f t="shared" si="439"/>
        <v>0</v>
      </c>
      <c r="J345" s="30">
        <f t="shared" si="440"/>
        <v>0</v>
      </c>
      <c r="K345" s="31" t="e">
        <f t="shared" si="441"/>
        <v>#DIV/0!</v>
      </c>
      <c r="L345" s="21">
        <v>0</v>
      </c>
      <c r="M345" s="21">
        <v>0</v>
      </c>
      <c r="N345" s="19"/>
      <c r="O345" s="19">
        <f t="shared" si="449"/>
        <v>0</v>
      </c>
      <c r="P345" s="30">
        <f t="shared" si="450"/>
        <v>0</v>
      </c>
      <c r="Q345" s="34" t="e">
        <f t="shared" si="435"/>
        <v>#DIV/0!</v>
      </c>
      <c r="R345" s="15"/>
      <c r="S345" s="10" t="s">
        <v>60</v>
      </c>
    </row>
    <row r="346" spans="1:19" ht="18.75" x14ac:dyDescent="0.25">
      <c r="A346" s="11" t="str">
        <f t="shared" si="436"/>
        <v>a</v>
      </c>
      <c r="B346" s="3" t="s">
        <v>2</v>
      </c>
      <c r="C346" s="5" t="s">
        <v>9</v>
      </c>
      <c r="D346" s="19">
        <v>330</v>
      </c>
      <c r="E346" s="19"/>
      <c r="F346" s="19">
        <v>5496300</v>
      </c>
      <c r="G346" s="19">
        <v>2920417</v>
      </c>
      <c r="H346" s="19">
        <v>740845</v>
      </c>
      <c r="I346" s="19">
        <f t="shared" si="439"/>
        <v>3661262</v>
      </c>
      <c r="J346" s="30">
        <f t="shared" si="440"/>
        <v>1835038</v>
      </c>
      <c r="K346" s="31">
        <f t="shared" si="441"/>
        <v>0.666132125247894</v>
      </c>
      <c r="L346" s="21">
        <v>8700000</v>
      </c>
      <c r="M346" s="21">
        <v>8700000</v>
      </c>
      <c r="N346" s="19">
        <v>2178000</v>
      </c>
      <c r="O346" s="19">
        <f t="shared" si="449"/>
        <v>5839262</v>
      </c>
      <c r="P346" s="30">
        <f t="shared" si="450"/>
        <v>2860738</v>
      </c>
      <c r="Q346" s="34">
        <f t="shared" si="435"/>
        <v>0.67117954022988502</v>
      </c>
      <c r="R346" s="15"/>
      <c r="S346" s="10" t="s">
        <v>60</v>
      </c>
    </row>
    <row r="347" spans="1:19" ht="18.75" hidden="1" x14ac:dyDescent="0.25">
      <c r="A347" s="11" t="str">
        <f t="shared" si="436"/>
        <v>b</v>
      </c>
      <c r="B347" s="3" t="s">
        <v>2</v>
      </c>
      <c r="C347" s="5" t="s">
        <v>10</v>
      </c>
      <c r="D347" s="19"/>
      <c r="E347" s="19"/>
      <c r="F347" s="19">
        <v>0</v>
      </c>
      <c r="G347" s="19"/>
      <c r="H347" s="19"/>
      <c r="I347" s="19">
        <f t="shared" si="439"/>
        <v>0</v>
      </c>
      <c r="J347" s="30">
        <f t="shared" si="440"/>
        <v>0</v>
      </c>
      <c r="K347" s="31" t="e">
        <f t="shared" si="441"/>
        <v>#DIV/0!</v>
      </c>
      <c r="L347" s="21">
        <v>0</v>
      </c>
      <c r="M347" s="21">
        <v>0</v>
      </c>
      <c r="N347" s="19"/>
      <c r="O347" s="19">
        <f t="shared" si="449"/>
        <v>0</v>
      </c>
      <c r="P347" s="30">
        <f t="shared" si="450"/>
        <v>0</v>
      </c>
      <c r="Q347" s="34" t="e">
        <f t="shared" si="435"/>
        <v>#DIV/0!</v>
      </c>
      <c r="R347" s="15"/>
      <c r="S347" s="10" t="s">
        <v>60</v>
      </c>
    </row>
    <row r="348" spans="1:19" ht="18.75" hidden="1" x14ac:dyDescent="0.25">
      <c r="A348" s="11" t="str">
        <f t="shared" si="436"/>
        <v>b</v>
      </c>
      <c r="B348" s="3" t="s">
        <v>2</v>
      </c>
      <c r="C348" s="2" t="s">
        <v>11</v>
      </c>
      <c r="D348" s="18"/>
      <c r="E348" s="18"/>
      <c r="F348" s="18">
        <v>0</v>
      </c>
      <c r="G348" s="18"/>
      <c r="H348" s="18"/>
      <c r="I348" s="19">
        <f t="shared" si="439"/>
        <v>0</v>
      </c>
      <c r="J348" s="30">
        <f t="shared" si="440"/>
        <v>0</v>
      </c>
      <c r="K348" s="31" t="e">
        <f t="shared" si="441"/>
        <v>#DIV/0!</v>
      </c>
      <c r="L348" s="18">
        <v>0</v>
      </c>
      <c r="M348" s="18">
        <v>0</v>
      </c>
      <c r="N348" s="18"/>
      <c r="O348" s="18">
        <f t="shared" si="449"/>
        <v>0</v>
      </c>
      <c r="P348" s="32">
        <f t="shared" si="450"/>
        <v>0</v>
      </c>
      <c r="Q348" s="33" t="e">
        <f t="shared" si="435"/>
        <v>#DIV/0!</v>
      </c>
      <c r="R348" s="14"/>
      <c r="S348" s="10" t="s">
        <v>60</v>
      </c>
    </row>
    <row r="349" spans="1:19" ht="18.75" hidden="1" x14ac:dyDescent="0.25">
      <c r="A349" s="11" t="str">
        <f t="shared" si="436"/>
        <v>b</v>
      </c>
      <c r="B349" s="3" t="s">
        <v>2</v>
      </c>
      <c r="C349" s="2" t="s">
        <v>12</v>
      </c>
      <c r="D349" s="18"/>
      <c r="E349" s="18"/>
      <c r="F349" s="18">
        <v>0</v>
      </c>
      <c r="G349" s="18"/>
      <c r="H349" s="18"/>
      <c r="I349" s="19">
        <f t="shared" si="439"/>
        <v>0</v>
      </c>
      <c r="J349" s="30">
        <f t="shared" si="440"/>
        <v>0</v>
      </c>
      <c r="K349" s="31" t="e">
        <f t="shared" si="441"/>
        <v>#DIV/0!</v>
      </c>
      <c r="L349" s="18">
        <v>0</v>
      </c>
      <c r="M349" s="18">
        <v>0</v>
      </c>
      <c r="N349" s="18"/>
      <c r="O349" s="18">
        <f t="shared" si="449"/>
        <v>0</v>
      </c>
      <c r="P349" s="32">
        <f t="shared" si="450"/>
        <v>0</v>
      </c>
      <c r="Q349" s="33" t="e">
        <f t="shared" si="435"/>
        <v>#DIV/0!</v>
      </c>
      <c r="R349" s="14"/>
      <c r="S349" s="10" t="s">
        <v>60</v>
      </c>
    </row>
    <row r="350" spans="1:19" ht="18.75" hidden="1" x14ac:dyDescent="0.25">
      <c r="A350" s="11" t="str">
        <f t="shared" si="436"/>
        <v>b</v>
      </c>
      <c r="B350" s="3" t="s">
        <v>2</v>
      </c>
      <c r="C350" s="2" t="s">
        <v>13</v>
      </c>
      <c r="D350" s="18"/>
      <c r="E350" s="18"/>
      <c r="F350" s="18">
        <v>0</v>
      </c>
      <c r="G350" s="18"/>
      <c r="H350" s="18"/>
      <c r="I350" s="19">
        <f t="shared" si="439"/>
        <v>0</v>
      </c>
      <c r="J350" s="30">
        <f t="shared" si="440"/>
        <v>0</v>
      </c>
      <c r="K350" s="31" t="e">
        <f t="shared" si="441"/>
        <v>#DIV/0!</v>
      </c>
      <c r="L350" s="18">
        <v>0</v>
      </c>
      <c r="M350" s="18">
        <v>0</v>
      </c>
      <c r="N350" s="18"/>
      <c r="O350" s="18">
        <f t="shared" si="449"/>
        <v>0</v>
      </c>
      <c r="P350" s="32">
        <f t="shared" si="450"/>
        <v>0</v>
      </c>
      <c r="Q350" s="33" t="e">
        <f t="shared" si="435"/>
        <v>#DIV/0!</v>
      </c>
      <c r="R350" s="14"/>
      <c r="S350" s="10" t="s">
        <v>60</v>
      </c>
    </row>
    <row r="351" spans="1:19" ht="31.5" x14ac:dyDescent="0.25">
      <c r="A351" s="11" t="str">
        <f t="shared" si="436"/>
        <v>a</v>
      </c>
      <c r="B351" s="16" t="s">
        <v>91</v>
      </c>
      <c r="C351" s="17" t="s">
        <v>42</v>
      </c>
      <c r="D351" s="19">
        <f t="shared" ref="D351:F351" si="451">D352+D360+D361+D362</f>
        <v>33060</v>
      </c>
      <c r="E351" s="19"/>
      <c r="F351" s="19">
        <f t="shared" si="451"/>
        <v>17657800</v>
      </c>
      <c r="G351" s="19">
        <f t="shared" ref="G351:H351" si="452">G352+G360+G361+G362</f>
        <v>15390126</v>
      </c>
      <c r="H351" s="19">
        <f t="shared" si="452"/>
        <v>2288866</v>
      </c>
      <c r="I351" s="19">
        <f t="shared" si="439"/>
        <v>17678992</v>
      </c>
      <c r="J351" s="30">
        <f t="shared" si="440"/>
        <v>-21192</v>
      </c>
      <c r="K351" s="31">
        <f t="shared" si="441"/>
        <v>1.0012001495089988</v>
      </c>
      <c r="L351" s="20">
        <f t="shared" ref="L351:M351" si="453">L352+L360+L361+L362</f>
        <v>24000000</v>
      </c>
      <c r="M351" s="20">
        <f t="shared" si="453"/>
        <v>24077000</v>
      </c>
      <c r="N351" s="19">
        <f t="shared" ref="N351" si="454">N352+N360+N361+N362</f>
        <v>6280914.9900000002</v>
      </c>
      <c r="O351" s="19">
        <f t="shared" ref="O351" si="455">O352+O360+O361+O362</f>
        <v>23959906.990000002</v>
      </c>
      <c r="P351" s="30">
        <f t="shared" ref="P351" si="456">P352+P360+P361+P362</f>
        <v>117093.00999999791</v>
      </c>
      <c r="Q351" s="34">
        <f t="shared" si="435"/>
        <v>0.99513672758234006</v>
      </c>
      <c r="R351" s="15"/>
      <c r="S351" s="10" t="s">
        <v>60</v>
      </c>
    </row>
    <row r="352" spans="1:19" ht="18.75" x14ac:dyDescent="0.25">
      <c r="A352" s="11" t="str">
        <f t="shared" si="436"/>
        <v>a</v>
      </c>
      <c r="B352" s="1" t="s">
        <v>2</v>
      </c>
      <c r="C352" s="2" t="s">
        <v>3</v>
      </c>
      <c r="D352" s="18">
        <f t="shared" ref="D352:H352" si="457">D353+D354+D355+D356+D357+D358+D359</f>
        <v>33060</v>
      </c>
      <c r="E352" s="18"/>
      <c r="F352" s="18">
        <f t="shared" si="457"/>
        <v>17657800</v>
      </c>
      <c r="G352" s="18">
        <f t="shared" si="457"/>
        <v>15390126</v>
      </c>
      <c r="H352" s="18">
        <f t="shared" si="457"/>
        <v>2288866</v>
      </c>
      <c r="I352" s="19">
        <f t="shared" si="439"/>
        <v>17678992</v>
      </c>
      <c r="J352" s="30">
        <f t="shared" si="440"/>
        <v>-21192</v>
      </c>
      <c r="K352" s="31">
        <f t="shared" si="441"/>
        <v>1.0012001495089988</v>
      </c>
      <c r="L352" s="18">
        <f t="shared" ref="L352:M352" si="458">L353+L354+L355+L356+L357+L358+L359</f>
        <v>24000000</v>
      </c>
      <c r="M352" s="18">
        <f t="shared" si="458"/>
        <v>24077000</v>
      </c>
      <c r="N352" s="18">
        <f t="shared" ref="N352:P352" si="459">N353+N354+N355+N356+N357+N358+N359</f>
        <v>6280914.9900000002</v>
      </c>
      <c r="O352" s="18">
        <f t="shared" si="459"/>
        <v>23959906.990000002</v>
      </c>
      <c r="P352" s="32">
        <f t="shared" si="459"/>
        <v>117093.00999999791</v>
      </c>
      <c r="Q352" s="33">
        <f t="shared" ref="Q352:Q415" si="460">O352/M352</f>
        <v>0.99513672758234006</v>
      </c>
      <c r="R352" s="14"/>
      <c r="S352" s="10" t="s">
        <v>60</v>
      </c>
    </row>
    <row r="353" spans="1:19" ht="18.75" hidden="1" x14ac:dyDescent="0.25">
      <c r="A353" s="11" t="str">
        <f t="shared" si="436"/>
        <v>b</v>
      </c>
      <c r="B353" s="3" t="s">
        <v>2</v>
      </c>
      <c r="C353" s="4" t="s">
        <v>4</v>
      </c>
      <c r="D353" s="19"/>
      <c r="E353" s="19"/>
      <c r="F353" s="19">
        <v>0</v>
      </c>
      <c r="G353" s="19"/>
      <c r="H353" s="19"/>
      <c r="I353" s="19">
        <f t="shared" si="439"/>
        <v>0</v>
      </c>
      <c r="J353" s="30">
        <f t="shared" si="440"/>
        <v>0</v>
      </c>
      <c r="K353" s="31" t="e">
        <f t="shared" si="441"/>
        <v>#DIV/0!</v>
      </c>
      <c r="L353" s="21">
        <v>0</v>
      </c>
      <c r="M353" s="21">
        <v>0</v>
      </c>
      <c r="N353" s="19"/>
      <c r="O353" s="19">
        <f t="shared" ref="O353:O362" si="461">I353+N353</f>
        <v>0</v>
      </c>
      <c r="P353" s="30">
        <f t="shared" ref="P353:P362" si="462">M353-O353</f>
        <v>0</v>
      </c>
      <c r="Q353" s="34" t="e">
        <f t="shared" si="460"/>
        <v>#DIV/0!</v>
      </c>
      <c r="R353" s="15"/>
      <c r="S353" s="10" t="s">
        <v>60</v>
      </c>
    </row>
    <row r="354" spans="1:19" ht="18.75" hidden="1" x14ac:dyDescent="0.25">
      <c r="A354" s="11" t="str">
        <f t="shared" si="436"/>
        <v>b</v>
      </c>
      <c r="B354" s="3" t="s">
        <v>2</v>
      </c>
      <c r="C354" s="4" t="s">
        <v>5</v>
      </c>
      <c r="D354" s="19"/>
      <c r="E354" s="19"/>
      <c r="F354" s="19">
        <v>0</v>
      </c>
      <c r="G354" s="19"/>
      <c r="H354" s="19"/>
      <c r="I354" s="19">
        <f t="shared" si="439"/>
        <v>0</v>
      </c>
      <c r="J354" s="30">
        <f t="shared" si="440"/>
        <v>0</v>
      </c>
      <c r="K354" s="31" t="e">
        <f t="shared" si="441"/>
        <v>#DIV/0!</v>
      </c>
      <c r="L354" s="21">
        <v>0</v>
      </c>
      <c r="M354" s="21">
        <v>0</v>
      </c>
      <c r="N354" s="19"/>
      <c r="O354" s="19">
        <f t="shared" si="461"/>
        <v>0</v>
      </c>
      <c r="P354" s="30">
        <f t="shared" si="462"/>
        <v>0</v>
      </c>
      <c r="Q354" s="34" t="e">
        <f t="shared" si="460"/>
        <v>#DIV/0!</v>
      </c>
      <c r="R354" s="15"/>
      <c r="S354" s="10" t="s">
        <v>60</v>
      </c>
    </row>
    <row r="355" spans="1:19" ht="18.75" hidden="1" x14ac:dyDescent="0.25">
      <c r="A355" s="11" t="str">
        <f t="shared" si="436"/>
        <v>b</v>
      </c>
      <c r="B355" s="3" t="s">
        <v>2</v>
      </c>
      <c r="C355" s="4" t="s">
        <v>6</v>
      </c>
      <c r="D355" s="19"/>
      <c r="E355" s="19"/>
      <c r="F355" s="19">
        <v>0</v>
      </c>
      <c r="G355" s="19"/>
      <c r="H355" s="19"/>
      <c r="I355" s="19">
        <f t="shared" si="439"/>
        <v>0</v>
      </c>
      <c r="J355" s="30">
        <f t="shared" si="440"/>
        <v>0</v>
      </c>
      <c r="K355" s="31" t="e">
        <f t="shared" si="441"/>
        <v>#DIV/0!</v>
      </c>
      <c r="L355" s="21">
        <v>0</v>
      </c>
      <c r="M355" s="21">
        <v>0</v>
      </c>
      <c r="N355" s="19"/>
      <c r="O355" s="19">
        <f t="shared" si="461"/>
        <v>0</v>
      </c>
      <c r="P355" s="30">
        <f t="shared" si="462"/>
        <v>0</v>
      </c>
      <c r="Q355" s="34" t="e">
        <f t="shared" si="460"/>
        <v>#DIV/0!</v>
      </c>
      <c r="R355" s="15"/>
      <c r="S355" s="10" t="s">
        <v>60</v>
      </c>
    </row>
    <row r="356" spans="1:19" ht="18.75" hidden="1" x14ac:dyDescent="0.25">
      <c r="A356" s="11" t="str">
        <f t="shared" si="436"/>
        <v>b</v>
      </c>
      <c r="B356" s="3" t="s">
        <v>2</v>
      </c>
      <c r="C356" s="5" t="s">
        <v>7</v>
      </c>
      <c r="D356" s="19"/>
      <c r="E356" s="19"/>
      <c r="F356" s="19">
        <v>0</v>
      </c>
      <c r="G356" s="19"/>
      <c r="H356" s="19"/>
      <c r="I356" s="19">
        <f t="shared" si="439"/>
        <v>0</v>
      </c>
      <c r="J356" s="30">
        <f t="shared" si="440"/>
        <v>0</v>
      </c>
      <c r="K356" s="31" t="e">
        <f t="shared" si="441"/>
        <v>#DIV/0!</v>
      </c>
      <c r="L356" s="21">
        <v>0</v>
      </c>
      <c r="M356" s="21">
        <v>0</v>
      </c>
      <c r="N356" s="19"/>
      <c r="O356" s="19">
        <f t="shared" si="461"/>
        <v>0</v>
      </c>
      <c r="P356" s="30">
        <f t="shared" si="462"/>
        <v>0</v>
      </c>
      <c r="Q356" s="34" t="e">
        <f t="shared" si="460"/>
        <v>#DIV/0!</v>
      </c>
      <c r="R356" s="15"/>
      <c r="S356" s="10" t="s">
        <v>60</v>
      </c>
    </row>
    <row r="357" spans="1:19" ht="18.75" hidden="1" x14ac:dyDescent="0.25">
      <c r="A357" s="11" t="str">
        <f t="shared" si="436"/>
        <v>b</v>
      </c>
      <c r="B357" s="3" t="s">
        <v>2</v>
      </c>
      <c r="C357" s="5" t="s">
        <v>8</v>
      </c>
      <c r="D357" s="19"/>
      <c r="E357" s="19"/>
      <c r="F357" s="19">
        <v>0</v>
      </c>
      <c r="G357" s="19"/>
      <c r="H357" s="19"/>
      <c r="I357" s="19">
        <f t="shared" si="439"/>
        <v>0</v>
      </c>
      <c r="J357" s="30">
        <f t="shared" si="440"/>
        <v>0</v>
      </c>
      <c r="K357" s="31" t="e">
        <f t="shared" si="441"/>
        <v>#DIV/0!</v>
      </c>
      <c r="L357" s="21">
        <v>0</v>
      </c>
      <c r="M357" s="21">
        <v>0</v>
      </c>
      <c r="N357" s="19"/>
      <c r="O357" s="19">
        <f t="shared" si="461"/>
        <v>0</v>
      </c>
      <c r="P357" s="30">
        <f t="shared" si="462"/>
        <v>0</v>
      </c>
      <c r="Q357" s="34" t="e">
        <f t="shared" si="460"/>
        <v>#DIV/0!</v>
      </c>
      <c r="R357" s="15"/>
      <c r="S357" s="10" t="s">
        <v>60</v>
      </c>
    </row>
    <row r="358" spans="1:19" ht="18.75" x14ac:dyDescent="0.25">
      <c r="A358" s="11" t="str">
        <f t="shared" si="436"/>
        <v>a</v>
      </c>
      <c r="B358" s="3" t="s">
        <v>2</v>
      </c>
      <c r="C358" s="5" t="s">
        <v>9</v>
      </c>
      <c r="D358" s="19">
        <v>33060</v>
      </c>
      <c r="E358" s="19"/>
      <c r="F358" s="19">
        <v>17657800</v>
      </c>
      <c r="G358" s="19">
        <v>15390126</v>
      </c>
      <c r="H358" s="19">
        <v>2288866</v>
      </c>
      <c r="I358" s="19">
        <f t="shared" si="439"/>
        <v>17678992</v>
      </c>
      <c r="J358" s="30">
        <f t="shared" si="440"/>
        <v>-21192</v>
      </c>
      <c r="K358" s="31">
        <f t="shared" si="441"/>
        <v>1.0012001495089988</v>
      </c>
      <c r="L358" s="21">
        <v>24000000</v>
      </c>
      <c r="M358" s="21">
        <v>24077000</v>
      </c>
      <c r="N358" s="19">
        <v>6280914.9900000002</v>
      </c>
      <c r="O358" s="19">
        <f t="shared" si="461"/>
        <v>23959906.990000002</v>
      </c>
      <c r="P358" s="30">
        <f t="shared" si="462"/>
        <v>117093.00999999791</v>
      </c>
      <c r="Q358" s="34">
        <f t="shared" si="460"/>
        <v>0.99513672758234006</v>
      </c>
      <c r="R358" s="15"/>
      <c r="S358" s="10" t="s">
        <v>60</v>
      </c>
    </row>
    <row r="359" spans="1:19" ht="18.75" hidden="1" x14ac:dyDescent="0.25">
      <c r="A359" s="11" t="str">
        <f t="shared" si="436"/>
        <v>b</v>
      </c>
      <c r="B359" s="3" t="s">
        <v>2</v>
      </c>
      <c r="C359" s="5" t="s">
        <v>10</v>
      </c>
      <c r="D359" s="19"/>
      <c r="E359" s="19"/>
      <c r="F359" s="19">
        <v>0</v>
      </c>
      <c r="G359" s="19"/>
      <c r="H359" s="19"/>
      <c r="I359" s="19">
        <f t="shared" si="439"/>
        <v>0</v>
      </c>
      <c r="J359" s="30">
        <f t="shared" si="440"/>
        <v>0</v>
      </c>
      <c r="K359" s="31" t="e">
        <f t="shared" si="441"/>
        <v>#DIV/0!</v>
      </c>
      <c r="L359" s="21"/>
      <c r="M359" s="21"/>
      <c r="N359" s="19"/>
      <c r="O359" s="19">
        <f t="shared" si="461"/>
        <v>0</v>
      </c>
      <c r="P359" s="30">
        <f t="shared" si="462"/>
        <v>0</v>
      </c>
      <c r="Q359" s="34" t="e">
        <f t="shared" si="460"/>
        <v>#DIV/0!</v>
      </c>
      <c r="R359" s="15"/>
      <c r="S359" s="10" t="s">
        <v>60</v>
      </c>
    </row>
    <row r="360" spans="1:19" ht="18.75" hidden="1" x14ac:dyDescent="0.25">
      <c r="A360" s="11" t="str">
        <f t="shared" si="436"/>
        <v>b</v>
      </c>
      <c r="B360" s="3" t="s">
        <v>2</v>
      </c>
      <c r="C360" s="2" t="s">
        <v>11</v>
      </c>
      <c r="D360" s="18"/>
      <c r="E360" s="18"/>
      <c r="F360" s="18">
        <v>0</v>
      </c>
      <c r="G360" s="18"/>
      <c r="H360" s="18"/>
      <c r="I360" s="19">
        <f t="shared" si="439"/>
        <v>0</v>
      </c>
      <c r="J360" s="30">
        <f t="shared" si="440"/>
        <v>0</v>
      </c>
      <c r="K360" s="31" t="e">
        <f t="shared" si="441"/>
        <v>#DIV/0!</v>
      </c>
      <c r="L360" s="18">
        <v>0</v>
      </c>
      <c r="M360" s="18">
        <v>0</v>
      </c>
      <c r="N360" s="18"/>
      <c r="O360" s="18">
        <f t="shared" si="461"/>
        <v>0</v>
      </c>
      <c r="P360" s="32">
        <f t="shared" si="462"/>
        <v>0</v>
      </c>
      <c r="Q360" s="33" t="e">
        <f t="shared" si="460"/>
        <v>#DIV/0!</v>
      </c>
      <c r="R360" s="14"/>
      <c r="S360" s="10" t="s">
        <v>60</v>
      </c>
    </row>
    <row r="361" spans="1:19" ht="18.75" hidden="1" x14ac:dyDescent="0.25">
      <c r="A361" s="11" t="str">
        <f t="shared" si="436"/>
        <v>b</v>
      </c>
      <c r="B361" s="3" t="s">
        <v>2</v>
      </c>
      <c r="C361" s="2" t="s">
        <v>12</v>
      </c>
      <c r="D361" s="18"/>
      <c r="E361" s="18"/>
      <c r="F361" s="18">
        <v>0</v>
      </c>
      <c r="G361" s="18"/>
      <c r="H361" s="18"/>
      <c r="I361" s="19">
        <f t="shared" si="439"/>
        <v>0</v>
      </c>
      <c r="J361" s="30">
        <f t="shared" si="440"/>
        <v>0</v>
      </c>
      <c r="K361" s="31" t="e">
        <f t="shared" si="441"/>
        <v>#DIV/0!</v>
      </c>
      <c r="L361" s="18">
        <v>0</v>
      </c>
      <c r="M361" s="18">
        <v>0</v>
      </c>
      <c r="N361" s="18"/>
      <c r="O361" s="18">
        <f t="shared" si="461"/>
        <v>0</v>
      </c>
      <c r="P361" s="32">
        <f t="shared" si="462"/>
        <v>0</v>
      </c>
      <c r="Q361" s="33" t="e">
        <f t="shared" si="460"/>
        <v>#DIV/0!</v>
      </c>
      <c r="R361" s="14"/>
      <c r="S361" s="10" t="s">
        <v>60</v>
      </c>
    </row>
    <row r="362" spans="1:19" ht="18.75" hidden="1" x14ac:dyDescent="0.25">
      <c r="A362" s="11" t="str">
        <f t="shared" si="436"/>
        <v>b</v>
      </c>
      <c r="B362" s="3" t="s">
        <v>2</v>
      </c>
      <c r="C362" s="2" t="s">
        <v>13</v>
      </c>
      <c r="D362" s="18"/>
      <c r="E362" s="18"/>
      <c r="F362" s="18">
        <v>0</v>
      </c>
      <c r="G362" s="18"/>
      <c r="H362" s="18"/>
      <c r="I362" s="19">
        <f t="shared" si="439"/>
        <v>0</v>
      </c>
      <c r="J362" s="30">
        <f t="shared" si="440"/>
        <v>0</v>
      </c>
      <c r="K362" s="31" t="e">
        <f t="shared" si="441"/>
        <v>#DIV/0!</v>
      </c>
      <c r="L362" s="18">
        <v>0</v>
      </c>
      <c r="M362" s="18">
        <v>0</v>
      </c>
      <c r="N362" s="18"/>
      <c r="O362" s="18">
        <f t="shared" si="461"/>
        <v>0</v>
      </c>
      <c r="P362" s="32">
        <f t="shared" si="462"/>
        <v>0</v>
      </c>
      <c r="Q362" s="33" t="e">
        <f t="shared" si="460"/>
        <v>#DIV/0!</v>
      </c>
      <c r="R362" s="14"/>
      <c r="S362" s="10" t="s">
        <v>60</v>
      </c>
    </row>
    <row r="363" spans="1:19" ht="34.5" customHeight="1" x14ac:dyDescent="0.25">
      <c r="A363" s="11" t="str">
        <f t="shared" si="436"/>
        <v>a</v>
      </c>
      <c r="B363" s="16" t="s">
        <v>92</v>
      </c>
      <c r="C363" s="17" t="s">
        <v>43</v>
      </c>
      <c r="D363" s="19">
        <f t="shared" ref="D363:F363" si="463">D364+D372+D373+D374</f>
        <v>99070</v>
      </c>
      <c r="E363" s="19"/>
      <c r="F363" s="19">
        <f t="shared" si="463"/>
        <v>12251000</v>
      </c>
      <c r="G363" s="19">
        <f t="shared" ref="G363:H363" si="464">G364+G372+G373+G374</f>
        <v>9779466</v>
      </c>
      <c r="H363" s="19">
        <f t="shared" si="464"/>
        <v>2471534</v>
      </c>
      <c r="I363" s="19">
        <f t="shared" si="439"/>
        <v>12251000</v>
      </c>
      <c r="J363" s="30">
        <f t="shared" si="440"/>
        <v>0</v>
      </c>
      <c r="K363" s="31">
        <f t="shared" si="441"/>
        <v>1</v>
      </c>
      <c r="L363" s="20">
        <f t="shared" ref="L363:M363" si="465">L364+L372+L373+L374</f>
        <v>13500000</v>
      </c>
      <c r="M363" s="20">
        <f t="shared" si="465"/>
        <v>13500000</v>
      </c>
      <c r="N363" s="19">
        <f t="shared" ref="N363" si="466">N364+N372+N373+N374</f>
        <v>1703405</v>
      </c>
      <c r="O363" s="19">
        <f t="shared" ref="O363" si="467">O364+O372+O373+O374</f>
        <v>13954405</v>
      </c>
      <c r="P363" s="30">
        <f t="shared" ref="P363" si="468">P364+P372+P373+P374</f>
        <v>-454405</v>
      </c>
      <c r="Q363" s="34">
        <f t="shared" si="460"/>
        <v>1.0336596296296297</v>
      </c>
      <c r="R363" s="15"/>
      <c r="S363" s="10" t="s">
        <v>60</v>
      </c>
    </row>
    <row r="364" spans="1:19" ht="18.75" x14ac:dyDescent="0.25">
      <c r="A364" s="11" t="str">
        <f t="shared" ref="A364:A422" si="469">IF((F364+G364+D364+I364+L364+M364+N364+O364)&gt;0,"a","b")</f>
        <v>a</v>
      </c>
      <c r="B364" s="1" t="s">
        <v>2</v>
      </c>
      <c r="C364" s="2" t="s">
        <v>3</v>
      </c>
      <c r="D364" s="18">
        <f t="shared" ref="D364:H364" si="470">D365+D366+D367+D368+D369+D370+D371</f>
        <v>99070</v>
      </c>
      <c r="E364" s="18"/>
      <c r="F364" s="18">
        <f t="shared" si="470"/>
        <v>12251000</v>
      </c>
      <c r="G364" s="18">
        <f t="shared" si="470"/>
        <v>9779466</v>
      </c>
      <c r="H364" s="18">
        <f t="shared" si="470"/>
        <v>2471534</v>
      </c>
      <c r="I364" s="19">
        <f t="shared" ref="I364:I422" si="471">G364+H364</f>
        <v>12251000</v>
      </c>
      <c r="J364" s="30">
        <f t="shared" ref="J364:J422" si="472">F364-I364</f>
        <v>0</v>
      </c>
      <c r="K364" s="31">
        <f t="shared" ref="K364:K422" si="473">I364/F364</f>
        <v>1</v>
      </c>
      <c r="L364" s="18">
        <f t="shared" ref="L364:M364" si="474">L365+L366+L367+L368+L369+L370+L371</f>
        <v>13500000</v>
      </c>
      <c r="M364" s="18">
        <f t="shared" si="474"/>
        <v>13500000</v>
      </c>
      <c r="N364" s="18">
        <f t="shared" ref="N364:P364" si="475">N365+N366+N367+N368+N369+N370+N371</f>
        <v>1703405</v>
      </c>
      <c r="O364" s="18">
        <f t="shared" si="475"/>
        <v>13954405</v>
      </c>
      <c r="P364" s="32">
        <f t="shared" si="475"/>
        <v>-454405</v>
      </c>
      <c r="Q364" s="33">
        <f t="shared" si="460"/>
        <v>1.0336596296296297</v>
      </c>
      <c r="R364" s="14"/>
      <c r="S364" s="10" t="s">
        <v>60</v>
      </c>
    </row>
    <row r="365" spans="1:19" ht="18.75" hidden="1" x14ac:dyDescent="0.25">
      <c r="A365" s="11" t="str">
        <f t="shared" si="469"/>
        <v>b</v>
      </c>
      <c r="B365" s="3" t="s">
        <v>2</v>
      </c>
      <c r="C365" s="4" t="s">
        <v>4</v>
      </c>
      <c r="D365" s="19"/>
      <c r="E365" s="19"/>
      <c r="F365" s="19">
        <v>0</v>
      </c>
      <c r="G365" s="19"/>
      <c r="H365" s="19"/>
      <c r="I365" s="19">
        <f t="shared" si="471"/>
        <v>0</v>
      </c>
      <c r="J365" s="30">
        <f t="shared" si="472"/>
        <v>0</v>
      </c>
      <c r="K365" s="31" t="e">
        <f t="shared" si="473"/>
        <v>#DIV/0!</v>
      </c>
      <c r="L365" s="21">
        <v>0</v>
      </c>
      <c r="M365" s="21">
        <v>0</v>
      </c>
      <c r="N365" s="19"/>
      <c r="O365" s="19">
        <f t="shared" ref="O365:O374" si="476">I365+N365</f>
        <v>0</v>
      </c>
      <c r="P365" s="30">
        <f t="shared" ref="P365:P374" si="477">M365-O365</f>
        <v>0</v>
      </c>
      <c r="Q365" s="34" t="e">
        <f t="shared" si="460"/>
        <v>#DIV/0!</v>
      </c>
      <c r="R365" s="15"/>
      <c r="S365" s="10" t="s">
        <v>60</v>
      </c>
    </row>
    <row r="366" spans="1:19" ht="18.75" x14ac:dyDescent="0.25">
      <c r="A366" s="11" t="str">
        <f t="shared" si="469"/>
        <v>a</v>
      </c>
      <c r="B366" s="3" t="s">
        <v>2</v>
      </c>
      <c r="C366" s="4" t="s">
        <v>5</v>
      </c>
      <c r="D366" s="19"/>
      <c r="E366" s="19"/>
      <c r="F366" s="19">
        <v>153000</v>
      </c>
      <c r="G366" s="19">
        <v>136000</v>
      </c>
      <c r="H366" s="19">
        <v>17000</v>
      </c>
      <c r="I366" s="19">
        <f t="shared" si="471"/>
        <v>153000</v>
      </c>
      <c r="J366" s="30">
        <f t="shared" si="472"/>
        <v>0</v>
      </c>
      <c r="K366" s="31">
        <f t="shared" si="473"/>
        <v>1</v>
      </c>
      <c r="L366" s="21">
        <v>200000</v>
      </c>
      <c r="M366" s="21">
        <v>204000</v>
      </c>
      <c r="N366" s="19">
        <v>51000</v>
      </c>
      <c r="O366" s="19">
        <f t="shared" si="476"/>
        <v>204000</v>
      </c>
      <c r="P366" s="30">
        <f t="shared" si="477"/>
        <v>0</v>
      </c>
      <c r="Q366" s="34">
        <f t="shared" si="460"/>
        <v>1</v>
      </c>
      <c r="R366" s="15"/>
      <c r="S366" s="10" t="s">
        <v>60</v>
      </c>
    </row>
    <row r="367" spans="1:19" ht="18.75" hidden="1" x14ac:dyDescent="0.25">
      <c r="A367" s="11" t="str">
        <f t="shared" si="469"/>
        <v>b</v>
      </c>
      <c r="B367" s="3" t="s">
        <v>2</v>
      </c>
      <c r="C367" s="4" t="s">
        <v>6</v>
      </c>
      <c r="D367" s="19"/>
      <c r="E367" s="19"/>
      <c r="F367" s="19">
        <v>0</v>
      </c>
      <c r="G367" s="19"/>
      <c r="H367" s="19"/>
      <c r="I367" s="19">
        <f t="shared" si="471"/>
        <v>0</v>
      </c>
      <c r="J367" s="30">
        <f t="shared" si="472"/>
        <v>0</v>
      </c>
      <c r="K367" s="31" t="e">
        <f t="shared" si="473"/>
        <v>#DIV/0!</v>
      </c>
      <c r="L367" s="21">
        <v>0</v>
      </c>
      <c r="M367" s="21">
        <v>0</v>
      </c>
      <c r="N367" s="19"/>
      <c r="O367" s="19">
        <f t="shared" si="476"/>
        <v>0</v>
      </c>
      <c r="P367" s="30">
        <f t="shared" si="477"/>
        <v>0</v>
      </c>
      <c r="Q367" s="34" t="e">
        <f t="shared" si="460"/>
        <v>#DIV/0!</v>
      </c>
      <c r="R367" s="15"/>
      <c r="S367" s="10" t="s">
        <v>60</v>
      </c>
    </row>
    <row r="368" spans="1:19" ht="18.75" hidden="1" x14ac:dyDescent="0.25">
      <c r="A368" s="11" t="str">
        <f t="shared" si="469"/>
        <v>b</v>
      </c>
      <c r="B368" s="3" t="s">
        <v>2</v>
      </c>
      <c r="C368" s="5" t="s">
        <v>7</v>
      </c>
      <c r="D368" s="19"/>
      <c r="E368" s="19"/>
      <c r="F368" s="19">
        <v>0</v>
      </c>
      <c r="G368" s="19"/>
      <c r="H368" s="19"/>
      <c r="I368" s="19">
        <f t="shared" si="471"/>
        <v>0</v>
      </c>
      <c r="J368" s="30">
        <f t="shared" si="472"/>
        <v>0</v>
      </c>
      <c r="K368" s="31" t="e">
        <f t="shared" si="473"/>
        <v>#DIV/0!</v>
      </c>
      <c r="L368" s="21">
        <v>0</v>
      </c>
      <c r="M368" s="21">
        <v>0</v>
      </c>
      <c r="N368" s="19"/>
      <c r="O368" s="19">
        <f t="shared" si="476"/>
        <v>0</v>
      </c>
      <c r="P368" s="30">
        <f t="shared" si="477"/>
        <v>0</v>
      </c>
      <c r="Q368" s="34" t="e">
        <f t="shared" si="460"/>
        <v>#DIV/0!</v>
      </c>
      <c r="R368" s="15"/>
      <c r="S368" s="10" t="s">
        <v>60</v>
      </c>
    </row>
    <row r="369" spans="1:19" ht="18.75" hidden="1" x14ac:dyDescent="0.25">
      <c r="A369" s="11" t="str">
        <f t="shared" si="469"/>
        <v>b</v>
      </c>
      <c r="B369" s="3" t="s">
        <v>2</v>
      </c>
      <c r="C369" s="5" t="s">
        <v>8</v>
      </c>
      <c r="D369" s="19"/>
      <c r="E369" s="19"/>
      <c r="F369" s="19">
        <v>0</v>
      </c>
      <c r="G369" s="19"/>
      <c r="H369" s="19"/>
      <c r="I369" s="19">
        <f t="shared" si="471"/>
        <v>0</v>
      </c>
      <c r="J369" s="30">
        <f t="shared" si="472"/>
        <v>0</v>
      </c>
      <c r="K369" s="31" t="e">
        <f t="shared" si="473"/>
        <v>#DIV/0!</v>
      </c>
      <c r="L369" s="21">
        <v>0</v>
      </c>
      <c r="M369" s="21">
        <v>0</v>
      </c>
      <c r="N369" s="19"/>
      <c r="O369" s="19">
        <f t="shared" si="476"/>
        <v>0</v>
      </c>
      <c r="P369" s="30">
        <f t="shared" si="477"/>
        <v>0</v>
      </c>
      <c r="Q369" s="34" t="e">
        <f t="shared" si="460"/>
        <v>#DIV/0!</v>
      </c>
      <c r="R369" s="15"/>
      <c r="S369" s="10" t="s">
        <v>60</v>
      </c>
    </row>
    <row r="370" spans="1:19" ht="30" customHeight="1" x14ac:dyDescent="0.25">
      <c r="A370" s="11" t="str">
        <f t="shared" si="469"/>
        <v>a</v>
      </c>
      <c r="B370" s="3" t="s">
        <v>2</v>
      </c>
      <c r="C370" s="5" t="s">
        <v>9</v>
      </c>
      <c r="D370" s="19">
        <v>99070</v>
      </c>
      <c r="E370" s="19"/>
      <c r="F370" s="19">
        <v>12098000</v>
      </c>
      <c r="G370" s="19">
        <v>9643466</v>
      </c>
      <c r="H370" s="19">
        <v>2454534</v>
      </c>
      <c r="I370" s="19">
        <f t="shared" si="471"/>
        <v>12098000</v>
      </c>
      <c r="J370" s="30">
        <f t="shared" si="472"/>
        <v>0</v>
      </c>
      <c r="K370" s="31">
        <f t="shared" si="473"/>
        <v>1</v>
      </c>
      <c r="L370" s="21">
        <v>13300000</v>
      </c>
      <c r="M370" s="21">
        <v>13296000</v>
      </c>
      <c r="N370" s="19">
        <f>1198000+454405</f>
        <v>1652405</v>
      </c>
      <c r="O370" s="19">
        <f t="shared" si="476"/>
        <v>13750405</v>
      </c>
      <c r="P370" s="30">
        <f t="shared" si="477"/>
        <v>-454405</v>
      </c>
      <c r="Q370" s="34">
        <f t="shared" si="460"/>
        <v>1.0341760679903731</v>
      </c>
      <c r="R370" s="15"/>
      <c r="S370" s="10" t="s">
        <v>60</v>
      </c>
    </row>
    <row r="371" spans="1:19" ht="18.75" hidden="1" x14ac:dyDescent="0.25">
      <c r="A371" s="11" t="str">
        <f t="shared" si="469"/>
        <v>b</v>
      </c>
      <c r="B371" s="3" t="s">
        <v>2</v>
      </c>
      <c r="C371" s="5" t="s">
        <v>10</v>
      </c>
      <c r="D371" s="19"/>
      <c r="E371" s="19"/>
      <c r="F371" s="19">
        <v>0</v>
      </c>
      <c r="G371" s="19"/>
      <c r="H371" s="19"/>
      <c r="I371" s="19">
        <f t="shared" si="471"/>
        <v>0</v>
      </c>
      <c r="J371" s="30">
        <f t="shared" si="472"/>
        <v>0</v>
      </c>
      <c r="K371" s="31" t="e">
        <f t="shared" si="473"/>
        <v>#DIV/0!</v>
      </c>
      <c r="L371" s="21">
        <v>0</v>
      </c>
      <c r="M371" s="21">
        <v>0</v>
      </c>
      <c r="N371" s="19"/>
      <c r="O371" s="19">
        <f t="shared" si="476"/>
        <v>0</v>
      </c>
      <c r="P371" s="30">
        <f t="shared" si="477"/>
        <v>0</v>
      </c>
      <c r="Q371" s="34" t="e">
        <f t="shared" si="460"/>
        <v>#DIV/0!</v>
      </c>
      <c r="R371" s="15"/>
      <c r="S371" s="10" t="s">
        <v>60</v>
      </c>
    </row>
    <row r="372" spans="1:19" ht="18.75" hidden="1" x14ac:dyDescent="0.25">
      <c r="A372" s="11" t="str">
        <f t="shared" si="469"/>
        <v>b</v>
      </c>
      <c r="B372" s="3" t="s">
        <v>2</v>
      </c>
      <c r="C372" s="2" t="s">
        <v>11</v>
      </c>
      <c r="D372" s="18"/>
      <c r="E372" s="18"/>
      <c r="F372" s="18">
        <v>0</v>
      </c>
      <c r="G372" s="18"/>
      <c r="H372" s="18"/>
      <c r="I372" s="19">
        <f t="shared" si="471"/>
        <v>0</v>
      </c>
      <c r="J372" s="30">
        <f t="shared" si="472"/>
        <v>0</v>
      </c>
      <c r="K372" s="31" t="e">
        <f t="shared" si="473"/>
        <v>#DIV/0!</v>
      </c>
      <c r="L372" s="18">
        <v>0</v>
      </c>
      <c r="M372" s="18">
        <v>0</v>
      </c>
      <c r="N372" s="18"/>
      <c r="O372" s="18">
        <f t="shared" si="476"/>
        <v>0</v>
      </c>
      <c r="P372" s="32">
        <f t="shared" si="477"/>
        <v>0</v>
      </c>
      <c r="Q372" s="33" t="e">
        <f t="shared" si="460"/>
        <v>#DIV/0!</v>
      </c>
      <c r="R372" s="14"/>
      <c r="S372" s="10" t="s">
        <v>60</v>
      </c>
    </row>
    <row r="373" spans="1:19" ht="18.75" hidden="1" x14ac:dyDescent="0.25">
      <c r="A373" s="11" t="str">
        <f t="shared" si="469"/>
        <v>b</v>
      </c>
      <c r="B373" s="3" t="s">
        <v>2</v>
      </c>
      <c r="C373" s="2" t="s">
        <v>12</v>
      </c>
      <c r="D373" s="18"/>
      <c r="E373" s="18"/>
      <c r="F373" s="18">
        <v>0</v>
      </c>
      <c r="G373" s="18"/>
      <c r="H373" s="18"/>
      <c r="I373" s="19">
        <f t="shared" si="471"/>
        <v>0</v>
      </c>
      <c r="J373" s="30">
        <f t="shared" si="472"/>
        <v>0</v>
      </c>
      <c r="K373" s="31" t="e">
        <f t="shared" si="473"/>
        <v>#DIV/0!</v>
      </c>
      <c r="L373" s="18">
        <v>0</v>
      </c>
      <c r="M373" s="18">
        <v>0</v>
      </c>
      <c r="N373" s="18"/>
      <c r="O373" s="18">
        <f t="shared" si="476"/>
        <v>0</v>
      </c>
      <c r="P373" s="32">
        <f t="shared" si="477"/>
        <v>0</v>
      </c>
      <c r="Q373" s="33" t="e">
        <f t="shared" si="460"/>
        <v>#DIV/0!</v>
      </c>
      <c r="R373" s="14"/>
      <c r="S373" s="10" t="s">
        <v>60</v>
      </c>
    </row>
    <row r="374" spans="1:19" ht="18.75" hidden="1" x14ac:dyDescent="0.25">
      <c r="A374" s="11" t="str">
        <f t="shared" si="469"/>
        <v>b</v>
      </c>
      <c r="B374" s="3" t="s">
        <v>2</v>
      </c>
      <c r="C374" s="2" t="s">
        <v>13</v>
      </c>
      <c r="D374" s="18"/>
      <c r="E374" s="18"/>
      <c r="F374" s="18">
        <v>0</v>
      </c>
      <c r="G374" s="18"/>
      <c r="H374" s="18"/>
      <c r="I374" s="19">
        <f t="shared" si="471"/>
        <v>0</v>
      </c>
      <c r="J374" s="30">
        <f t="shared" si="472"/>
        <v>0</v>
      </c>
      <c r="K374" s="31" t="e">
        <f t="shared" si="473"/>
        <v>#DIV/0!</v>
      </c>
      <c r="L374" s="18">
        <v>0</v>
      </c>
      <c r="M374" s="18">
        <v>0</v>
      </c>
      <c r="N374" s="18"/>
      <c r="O374" s="18">
        <f t="shared" si="476"/>
        <v>0</v>
      </c>
      <c r="P374" s="32">
        <f t="shared" si="477"/>
        <v>0</v>
      </c>
      <c r="Q374" s="33" t="e">
        <f t="shared" si="460"/>
        <v>#DIV/0!</v>
      </c>
      <c r="R374" s="14"/>
      <c r="S374" s="10" t="s">
        <v>60</v>
      </c>
    </row>
    <row r="375" spans="1:19" ht="38.25" customHeight="1" x14ac:dyDescent="0.25">
      <c r="A375" s="11" t="str">
        <f t="shared" si="469"/>
        <v>a</v>
      </c>
      <c r="B375" s="16" t="s">
        <v>93</v>
      </c>
      <c r="C375" s="17" t="s">
        <v>44</v>
      </c>
      <c r="D375" s="19">
        <f t="shared" ref="D375:F375" si="478">D376+D384+D385+D386</f>
        <v>0</v>
      </c>
      <c r="E375" s="19"/>
      <c r="F375" s="19">
        <f t="shared" si="478"/>
        <v>1500000</v>
      </c>
      <c r="G375" s="19">
        <f t="shared" ref="G375:H375" si="479">G376+G384+G385+G386</f>
        <v>1166662</v>
      </c>
      <c r="H375" s="19">
        <f t="shared" si="479"/>
        <v>333332</v>
      </c>
      <c r="I375" s="19">
        <f t="shared" si="471"/>
        <v>1499994</v>
      </c>
      <c r="J375" s="30">
        <f t="shared" si="472"/>
        <v>6</v>
      </c>
      <c r="K375" s="31">
        <f t="shared" si="473"/>
        <v>0.999996</v>
      </c>
      <c r="L375" s="20">
        <f t="shared" ref="L375:M375" si="480">L376+L384+L385+L386</f>
        <v>2000000</v>
      </c>
      <c r="M375" s="20">
        <f t="shared" si="480"/>
        <v>2000000</v>
      </c>
      <c r="N375" s="19">
        <f t="shared" ref="N375" si="481">N376+N384+N385+N386</f>
        <v>499998</v>
      </c>
      <c r="O375" s="19">
        <f t="shared" ref="O375" si="482">O376+O384+O385+O386</f>
        <v>1999992</v>
      </c>
      <c r="P375" s="30">
        <f t="shared" ref="P375" si="483">P376+P384+P385+P386</f>
        <v>8</v>
      </c>
      <c r="Q375" s="34">
        <f t="shared" si="460"/>
        <v>0.999996</v>
      </c>
      <c r="R375" s="15"/>
      <c r="S375" s="10" t="s">
        <v>60</v>
      </c>
    </row>
    <row r="376" spans="1:19" ht="18.75" x14ac:dyDescent="0.25">
      <c r="A376" s="11" t="str">
        <f t="shared" si="469"/>
        <v>a</v>
      </c>
      <c r="B376" s="1" t="s">
        <v>2</v>
      </c>
      <c r="C376" s="2" t="s">
        <v>3</v>
      </c>
      <c r="D376" s="18">
        <f t="shared" ref="D376:H376" si="484">D377+D378+D379+D380+D381+D382+D383</f>
        <v>0</v>
      </c>
      <c r="E376" s="18"/>
      <c r="F376" s="18">
        <f t="shared" si="484"/>
        <v>1500000</v>
      </c>
      <c r="G376" s="18">
        <f t="shared" si="484"/>
        <v>1166662</v>
      </c>
      <c r="H376" s="18">
        <f t="shared" si="484"/>
        <v>333332</v>
      </c>
      <c r="I376" s="19">
        <f t="shared" si="471"/>
        <v>1499994</v>
      </c>
      <c r="J376" s="30">
        <f t="shared" si="472"/>
        <v>6</v>
      </c>
      <c r="K376" s="31">
        <f t="shared" si="473"/>
        <v>0.999996</v>
      </c>
      <c r="L376" s="18">
        <f t="shared" ref="L376:M376" si="485">L377+L378+L379+L380+L381+L382+L383</f>
        <v>2000000</v>
      </c>
      <c r="M376" s="18">
        <f t="shared" si="485"/>
        <v>2000000</v>
      </c>
      <c r="N376" s="18">
        <f t="shared" ref="N376:P376" si="486">N377+N378+N379+N380+N381+N382+N383</f>
        <v>499998</v>
      </c>
      <c r="O376" s="18">
        <f t="shared" si="486"/>
        <v>1999992</v>
      </c>
      <c r="P376" s="32">
        <f t="shared" si="486"/>
        <v>8</v>
      </c>
      <c r="Q376" s="33">
        <f t="shared" si="460"/>
        <v>0.999996</v>
      </c>
      <c r="R376" s="14"/>
      <c r="S376" s="10" t="s">
        <v>60</v>
      </c>
    </row>
    <row r="377" spans="1:19" ht="18.75" hidden="1" x14ac:dyDescent="0.25">
      <c r="A377" s="11" t="str">
        <f t="shared" si="469"/>
        <v>b</v>
      </c>
      <c r="B377" s="3" t="s">
        <v>2</v>
      </c>
      <c r="C377" s="4" t="s">
        <v>4</v>
      </c>
      <c r="D377" s="19"/>
      <c r="E377" s="19"/>
      <c r="F377" s="19">
        <v>0</v>
      </c>
      <c r="G377" s="19"/>
      <c r="H377" s="19"/>
      <c r="I377" s="19">
        <f t="shared" si="471"/>
        <v>0</v>
      </c>
      <c r="J377" s="30">
        <f t="shared" si="472"/>
        <v>0</v>
      </c>
      <c r="K377" s="31" t="e">
        <f t="shared" si="473"/>
        <v>#DIV/0!</v>
      </c>
      <c r="L377" s="21">
        <v>0</v>
      </c>
      <c r="M377" s="21">
        <v>0</v>
      </c>
      <c r="N377" s="19"/>
      <c r="O377" s="19">
        <f t="shared" ref="O377:O386" si="487">I377+N377</f>
        <v>0</v>
      </c>
      <c r="P377" s="30">
        <f t="shared" ref="P377:P386" si="488">M377-O377</f>
        <v>0</v>
      </c>
      <c r="Q377" s="34" t="e">
        <f t="shared" si="460"/>
        <v>#DIV/0!</v>
      </c>
      <c r="R377" s="15"/>
      <c r="S377" s="10" t="s">
        <v>60</v>
      </c>
    </row>
    <row r="378" spans="1:19" ht="18.75" hidden="1" x14ac:dyDescent="0.25">
      <c r="A378" s="11" t="str">
        <f t="shared" si="469"/>
        <v>b</v>
      </c>
      <c r="B378" s="3" t="s">
        <v>2</v>
      </c>
      <c r="C378" s="4" t="s">
        <v>5</v>
      </c>
      <c r="D378" s="19"/>
      <c r="E378" s="19"/>
      <c r="F378" s="19">
        <v>0</v>
      </c>
      <c r="G378" s="19"/>
      <c r="H378" s="19"/>
      <c r="I378" s="19">
        <f t="shared" si="471"/>
        <v>0</v>
      </c>
      <c r="J378" s="30">
        <f t="shared" si="472"/>
        <v>0</v>
      </c>
      <c r="K378" s="31" t="e">
        <f t="shared" si="473"/>
        <v>#DIV/0!</v>
      </c>
      <c r="L378" s="21">
        <v>0</v>
      </c>
      <c r="M378" s="21">
        <v>0</v>
      </c>
      <c r="N378" s="19"/>
      <c r="O378" s="19">
        <f t="shared" si="487"/>
        <v>0</v>
      </c>
      <c r="P378" s="30">
        <f t="shared" si="488"/>
        <v>0</v>
      </c>
      <c r="Q378" s="34" t="e">
        <f t="shared" si="460"/>
        <v>#DIV/0!</v>
      </c>
      <c r="R378" s="15"/>
      <c r="S378" s="10" t="s">
        <v>60</v>
      </c>
    </row>
    <row r="379" spans="1:19" ht="18.75" hidden="1" x14ac:dyDescent="0.25">
      <c r="A379" s="11" t="str">
        <f t="shared" si="469"/>
        <v>b</v>
      </c>
      <c r="B379" s="3" t="s">
        <v>2</v>
      </c>
      <c r="C379" s="4" t="s">
        <v>6</v>
      </c>
      <c r="D379" s="19"/>
      <c r="E379" s="19"/>
      <c r="F379" s="19">
        <v>0</v>
      </c>
      <c r="G379" s="19"/>
      <c r="H379" s="19"/>
      <c r="I379" s="19">
        <f t="shared" si="471"/>
        <v>0</v>
      </c>
      <c r="J379" s="30">
        <f t="shared" si="472"/>
        <v>0</v>
      </c>
      <c r="K379" s="31" t="e">
        <f t="shared" si="473"/>
        <v>#DIV/0!</v>
      </c>
      <c r="L379" s="21">
        <v>0</v>
      </c>
      <c r="M379" s="21">
        <v>0</v>
      </c>
      <c r="N379" s="19"/>
      <c r="O379" s="19">
        <f t="shared" si="487"/>
        <v>0</v>
      </c>
      <c r="P379" s="30">
        <f t="shared" si="488"/>
        <v>0</v>
      </c>
      <c r="Q379" s="34" t="e">
        <f t="shared" si="460"/>
        <v>#DIV/0!</v>
      </c>
      <c r="R379" s="15"/>
      <c r="S379" s="10" t="s">
        <v>60</v>
      </c>
    </row>
    <row r="380" spans="1:19" ht="18.75" hidden="1" x14ac:dyDescent="0.25">
      <c r="A380" s="11" t="str">
        <f t="shared" si="469"/>
        <v>b</v>
      </c>
      <c r="B380" s="3" t="s">
        <v>2</v>
      </c>
      <c r="C380" s="5" t="s">
        <v>7</v>
      </c>
      <c r="D380" s="19"/>
      <c r="E380" s="19"/>
      <c r="F380" s="19">
        <v>0</v>
      </c>
      <c r="G380" s="19"/>
      <c r="H380" s="19"/>
      <c r="I380" s="19">
        <f t="shared" si="471"/>
        <v>0</v>
      </c>
      <c r="J380" s="30">
        <f t="shared" si="472"/>
        <v>0</v>
      </c>
      <c r="K380" s="31" t="e">
        <f t="shared" si="473"/>
        <v>#DIV/0!</v>
      </c>
      <c r="L380" s="21">
        <v>0</v>
      </c>
      <c r="M380" s="21">
        <v>0</v>
      </c>
      <c r="N380" s="19"/>
      <c r="O380" s="19">
        <f t="shared" si="487"/>
        <v>0</v>
      </c>
      <c r="P380" s="30">
        <f t="shared" si="488"/>
        <v>0</v>
      </c>
      <c r="Q380" s="34" t="e">
        <f t="shared" si="460"/>
        <v>#DIV/0!</v>
      </c>
      <c r="R380" s="15"/>
      <c r="S380" s="10" t="s">
        <v>60</v>
      </c>
    </row>
    <row r="381" spans="1:19" ht="18.75" hidden="1" x14ac:dyDescent="0.25">
      <c r="A381" s="11" t="str">
        <f t="shared" si="469"/>
        <v>b</v>
      </c>
      <c r="B381" s="3" t="s">
        <v>2</v>
      </c>
      <c r="C381" s="5" t="s">
        <v>8</v>
      </c>
      <c r="D381" s="19"/>
      <c r="E381" s="19"/>
      <c r="F381" s="19">
        <v>0</v>
      </c>
      <c r="G381" s="19"/>
      <c r="H381" s="19"/>
      <c r="I381" s="19">
        <f t="shared" si="471"/>
        <v>0</v>
      </c>
      <c r="J381" s="30">
        <f t="shared" si="472"/>
        <v>0</v>
      </c>
      <c r="K381" s="31" t="e">
        <f t="shared" si="473"/>
        <v>#DIV/0!</v>
      </c>
      <c r="L381" s="21">
        <v>0</v>
      </c>
      <c r="M381" s="21">
        <v>0</v>
      </c>
      <c r="N381" s="19"/>
      <c r="O381" s="19">
        <f t="shared" si="487"/>
        <v>0</v>
      </c>
      <c r="P381" s="30">
        <f t="shared" si="488"/>
        <v>0</v>
      </c>
      <c r="Q381" s="34" t="e">
        <f t="shared" si="460"/>
        <v>#DIV/0!</v>
      </c>
      <c r="R381" s="15"/>
      <c r="S381" s="10" t="s">
        <v>60</v>
      </c>
    </row>
    <row r="382" spans="1:19" ht="18.75" x14ac:dyDescent="0.25">
      <c r="A382" s="11" t="str">
        <f t="shared" si="469"/>
        <v>a</v>
      </c>
      <c r="B382" s="3" t="s">
        <v>2</v>
      </c>
      <c r="C382" s="5" t="s">
        <v>9</v>
      </c>
      <c r="D382" s="19"/>
      <c r="E382" s="19"/>
      <c r="F382" s="19">
        <v>1500000</v>
      </c>
      <c r="G382" s="19">
        <v>1166662</v>
      </c>
      <c r="H382" s="19">
        <f>2*166666</f>
        <v>333332</v>
      </c>
      <c r="I382" s="19">
        <f t="shared" si="471"/>
        <v>1499994</v>
      </c>
      <c r="J382" s="30">
        <f t="shared" si="472"/>
        <v>6</v>
      </c>
      <c r="K382" s="31">
        <f t="shared" si="473"/>
        <v>0.999996</v>
      </c>
      <c r="L382" s="21">
        <v>2000000</v>
      </c>
      <c r="M382" s="21">
        <v>2000000</v>
      </c>
      <c r="N382" s="19">
        <v>499998</v>
      </c>
      <c r="O382" s="19">
        <f t="shared" si="487"/>
        <v>1999992</v>
      </c>
      <c r="P382" s="30">
        <f t="shared" si="488"/>
        <v>8</v>
      </c>
      <c r="Q382" s="34">
        <f t="shared" si="460"/>
        <v>0.999996</v>
      </c>
      <c r="R382" s="15"/>
      <c r="S382" s="10" t="s">
        <v>60</v>
      </c>
    </row>
    <row r="383" spans="1:19" ht="18.75" hidden="1" x14ac:dyDescent="0.25">
      <c r="A383" s="11" t="str">
        <f t="shared" si="469"/>
        <v>b</v>
      </c>
      <c r="B383" s="3" t="s">
        <v>2</v>
      </c>
      <c r="C383" s="5" t="s">
        <v>10</v>
      </c>
      <c r="D383" s="19"/>
      <c r="E383" s="19"/>
      <c r="F383" s="19">
        <v>0</v>
      </c>
      <c r="G383" s="19"/>
      <c r="H383" s="19"/>
      <c r="I383" s="19">
        <f t="shared" si="471"/>
        <v>0</v>
      </c>
      <c r="J383" s="30">
        <f t="shared" si="472"/>
        <v>0</v>
      </c>
      <c r="K383" s="31" t="e">
        <f t="shared" si="473"/>
        <v>#DIV/0!</v>
      </c>
      <c r="L383" s="21">
        <v>0</v>
      </c>
      <c r="M383" s="21">
        <v>0</v>
      </c>
      <c r="N383" s="19"/>
      <c r="O383" s="19">
        <f t="shared" si="487"/>
        <v>0</v>
      </c>
      <c r="P383" s="30">
        <f t="shared" si="488"/>
        <v>0</v>
      </c>
      <c r="Q383" s="34" t="e">
        <f t="shared" si="460"/>
        <v>#DIV/0!</v>
      </c>
      <c r="R383" s="15"/>
      <c r="S383" s="10" t="s">
        <v>60</v>
      </c>
    </row>
    <row r="384" spans="1:19" ht="18.75" hidden="1" x14ac:dyDescent="0.25">
      <c r="A384" s="11" t="str">
        <f t="shared" si="469"/>
        <v>b</v>
      </c>
      <c r="B384" s="3" t="s">
        <v>2</v>
      </c>
      <c r="C384" s="2" t="s">
        <v>11</v>
      </c>
      <c r="D384" s="18"/>
      <c r="E384" s="18"/>
      <c r="F384" s="18">
        <v>0</v>
      </c>
      <c r="G384" s="18"/>
      <c r="H384" s="18"/>
      <c r="I384" s="19">
        <f t="shared" si="471"/>
        <v>0</v>
      </c>
      <c r="J384" s="30">
        <f t="shared" si="472"/>
        <v>0</v>
      </c>
      <c r="K384" s="31" t="e">
        <f t="shared" si="473"/>
        <v>#DIV/0!</v>
      </c>
      <c r="L384" s="18">
        <v>0</v>
      </c>
      <c r="M384" s="18">
        <v>0</v>
      </c>
      <c r="N384" s="18"/>
      <c r="O384" s="18">
        <f t="shared" si="487"/>
        <v>0</v>
      </c>
      <c r="P384" s="32">
        <f t="shared" si="488"/>
        <v>0</v>
      </c>
      <c r="Q384" s="33" t="e">
        <f t="shared" si="460"/>
        <v>#DIV/0!</v>
      </c>
      <c r="R384" s="14"/>
      <c r="S384" s="10" t="s">
        <v>60</v>
      </c>
    </row>
    <row r="385" spans="1:19" ht="18.75" hidden="1" x14ac:dyDescent="0.25">
      <c r="A385" s="11" t="str">
        <f t="shared" si="469"/>
        <v>b</v>
      </c>
      <c r="B385" s="3" t="s">
        <v>2</v>
      </c>
      <c r="C385" s="2" t="s">
        <v>12</v>
      </c>
      <c r="D385" s="18"/>
      <c r="E385" s="18"/>
      <c r="F385" s="18">
        <v>0</v>
      </c>
      <c r="G385" s="18"/>
      <c r="H385" s="18"/>
      <c r="I385" s="19">
        <f t="shared" si="471"/>
        <v>0</v>
      </c>
      <c r="J385" s="30">
        <f t="shared" si="472"/>
        <v>0</v>
      </c>
      <c r="K385" s="31" t="e">
        <f t="shared" si="473"/>
        <v>#DIV/0!</v>
      </c>
      <c r="L385" s="18">
        <v>0</v>
      </c>
      <c r="M385" s="18">
        <v>0</v>
      </c>
      <c r="N385" s="18"/>
      <c r="O385" s="18">
        <f t="shared" si="487"/>
        <v>0</v>
      </c>
      <c r="P385" s="32">
        <f t="shared" si="488"/>
        <v>0</v>
      </c>
      <c r="Q385" s="33" t="e">
        <f t="shared" si="460"/>
        <v>#DIV/0!</v>
      </c>
      <c r="R385" s="14"/>
      <c r="S385" s="10" t="s">
        <v>60</v>
      </c>
    </row>
    <row r="386" spans="1:19" ht="18.75" hidden="1" x14ac:dyDescent="0.25">
      <c r="A386" s="11" t="str">
        <f t="shared" si="469"/>
        <v>b</v>
      </c>
      <c r="B386" s="3" t="s">
        <v>2</v>
      </c>
      <c r="C386" s="2" t="s">
        <v>13</v>
      </c>
      <c r="D386" s="18"/>
      <c r="E386" s="18"/>
      <c r="F386" s="18">
        <v>0</v>
      </c>
      <c r="G386" s="18"/>
      <c r="H386" s="18"/>
      <c r="I386" s="19">
        <f t="shared" si="471"/>
        <v>0</v>
      </c>
      <c r="J386" s="30">
        <f t="shared" si="472"/>
        <v>0</v>
      </c>
      <c r="K386" s="31" t="e">
        <f t="shared" si="473"/>
        <v>#DIV/0!</v>
      </c>
      <c r="L386" s="18">
        <v>0</v>
      </c>
      <c r="M386" s="18">
        <v>0</v>
      </c>
      <c r="N386" s="18"/>
      <c r="O386" s="18">
        <f t="shared" si="487"/>
        <v>0</v>
      </c>
      <c r="P386" s="32">
        <f t="shared" si="488"/>
        <v>0</v>
      </c>
      <c r="Q386" s="33" t="e">
        <f t="shared" si="460"/>
        <v>#DIV/0!</v>
      </c>
      <c r="R386" s="14"/>
      <c r="S386" s="10" t="s">
        <v>60</v>
      </c>
    </row>
    <row r="387" spans="1:19" ht="30" customHeight="1" x14ac:dyDescent="0.25">
      <c r="A387" s="11" t="str">
        <f t="shared" si="469"/>
        <v>a</v>
      </c>
      <c r="B387" s="16" t="s">
        <v>94</v>
      </c>
      <c r="C387" s="17" t="s">
        <v>45</v>
      </c>
      <c r="D387" s="19">
        <f t="shared" ref="D387:F387" si="489">D388+D396+D397+D398</f>
        <v>742839</v>
      </c>
      <c r="E387" s="19">
        <f t="shared" ref="E387" si="490">E388+E396+E397+E398</f>
        <v>685</v>
      </c>
      <c r="F387" s="19">
        <f t="shared" si="489"/>
        <v>25944000</v>
      </c>
      <c r="G387" s="19">
        <f t="shared" ref="G387:H387" si="491">G388+G396+G397+G398</f>
        <v>25308600</v>
      </c>
      <c r="H387" s="19">
        <f t="shared" si="491"/>
        <v>2635400</v>
      </c>
      <c r="I387" s="19">
        <f t="shared" si="471"/>
        <v>27944000</v>
      </c>
      <c r="J387" s="30">
        <f t="shared" si="472"/>
        <v>-2000000</v>
      </c>
      <c r="K387" s="31">
        <f t="shared" si="473"/>
        <v>1.0770891150169597</v>
      </c>
      <c r="L387" s="20">
        <f t="shared" ref="L387:M387" si="492">L388+L396+L397+L398</f>
        <v>36340000</v>
      </c>
      <c r="M387" s="20">
        <f t="shared" si="492"/>
        <v>36290000</v>
      </c>
      <c r="N387" s="19">
        <f t="shared" ref="N387" si="493">N388+N396+N397+N398</f>
        <v>10416340</v>
      </c>
      <c r="O387" s="19">
        <f t="shared" ref="O387" si="494">O388+O396+O397+O398</f>
        <v>38360340</v>
      </c>
      <c r="P387" s="30">
        <f t="shared" ref="P387" si="495">P388+P396+P397+P398</f>
        <v>-2070340</v>
      </c>
      <c r="Q387" s="34">
        <f t="shared" si="460"/>
        <v>1.0570498759988978</v>
      </c>
      <c r="R387" s="15"/>
      <c r="S387" s="10" t="s">
        <v>60</v>
      </c>
    </row>
    <row r="388" spans="1:19" ht="18.75" x14ac:dyDescent="0.25">
      <c r="A388" s="11" t="str">
        <f t="shared" si="469"/>
        <v>a</v>
      </c>
      <c r="B388" s="1" t="s">
        <v>2</v>
      </c>
      <c r="C388" s="2" t="s">
        <v>3</v>
      </c>
      <c r="D388" s="18">
        <f t="shared" ref="D388:H388" si="496">D389+D390+D391+D392+D393+D394+D395</f>
        <v>742839</v>
      </c>
      <c r="E388" s="18">
        <f t="shared" ref="E388" si="497">E389+E390+E391+E392+E393+E394+E395</f>
        <v>685</v>
      </c>
      <c r="F388" s="18">
        <f t="shared" si="496"/>
        <v>25944000</v>
      </c>
      <c r="G388" s="18">
        <f t="shared" si="496"/>
        <v>25308600</v>
      </c>
      <c r="H388" s="18">
        <f t="shared" si="496"/>
        <v>2635400</v>
      </c>
      <c r="I388" s="19">
        <f t="shared" si="471"/>
        <v>27944000</v>
      </c>
      <c r="J388" s="30">
        <f t="shared" si="472"/>
        <v>-2000000</v>
      </c>
      <c r="K388" s="31">
        <f t="shared" si="473"/>
        <v>1.0770891150169597</v>
      </c>
      <c r="L388" s="18">
        <f t="shared" ref="L388:M388" si="498">L389+L390+L391+L392+L393+L394+L395</f>
        <v>36340000</v>
      </c>
      <c r="M388" s="18">
        <f t="shared" si="498"/>
        <v>36290000</v>
      </c>
      <c r="N388" s="18">
        <f t="shared" ref="N388:P388" si="499">N389+N390+N391+N392+N393+N394+N395</f>
        <v>10416340</v>
      </c>
      <c r="O388" s="18">
        <f t="shared" si="499"/>
        <v>38360340</v>
      </c>
      <c r="P388" s="32">
        <f t="shared" si="499"/>
        <v>-2070340</v>
      </c>
      <c r="Q388" s="33">
        <f t="shared" si="460"/>
        <v>1.0570498759988978</v>
      </c>
      <c r="R388" s="14"/>
      <c r="S388" s="10" t="s">
        <v>60</v>
      </c>
    </row>
    <row r="389" spans="1:19" ht="18.75" hidden="1" x14ac:dyDescent="0.25">
      <c r="A389" s="11" t="str">
        <f t="shared" si="469"/>
        <v>b</v>
      </c>
      <c r="B389" s="3" t="s">
        <v>2</v>
      </c>
      <c r="C389" s="4" t="s">
        <v>4</v>
      </c>
      <c r="D389" s="19"/>
      <c r="E389" s="19"/>
      <c r="F389" s="19">
        <v>0</v>
      </c>
      <c r="G389" s="19"/>
      <c r="H389" s="19"/>
      <c r="I389" s="19">
        <f t="shared" si="471"/>
        <v>0</v>
      </c>
      <c r="J389" s="30">
        <f t="shared" si="472"/>
        <v>0</v>
      </c>
      <c r="K389" s="31" t="e">
        <f t="shared" si="473"/>
        <v>#DIV/0!</v>
      </c>
      <c r="L389" s="21">
        <v>0</v>
      </c>
      <c r="M389" s="21">
        <v>0</v>
      </c>
      <c r="N389" s="19"/>
      <c r="O389" s="19">
        <f t="shared" ref="O389:O398" si="500">I389+N389</f>
        <v>0</v>
      </c>
      <c r="P389" s="30">
        <f t="shared" ref="P389:P398" si="501">M389-O389</f>
        <v>0</v>
      </c>
      <c r="Q389" s="34" t="e">
        <f t="shared" si="460"/>
        <v>#DIV/0!</v>
      </c>
      <c r="R389" s="15"/>
      <c r="S389" s="10" t="s">
        <v>60</v>
      </c>
    </row>
    <row r="390" spans="1:19" ht="18.75" x14ac:dyDescent="0.25">
      <c r="A390" s="11" t="str">
        <f t="shared" si="469"/>
        <v>a</v>
      </c>
      <c r="B390" s="3" t="s">
        <v>2</v>
      </c>
      <c r="C390" s="4" t="s">
        <v>5</v>
      </c>
      <c r="D390" s="19"/>
      <c r="E390" s="19"/>
      <c r="F390" s="19">
        <v>27000</v>
      </c>
      <c r="G390" s="19">
        <v>24000</v>
      </c>
      <c r="H390" s="19">
        <v>3000</v>
      </c>
      <c r="I390" s="19">
        <f t="shared" si="471"/>
        <v>27000</v>
      </c>
      <c r="J390" s="30">
        <f t="shared" si="472"/>
        <v>0</v>
      </c>
      <c r="K390" s="31">
        <f t="shared" si="473"/>
        <v>1</v>
      </c>
      <c r="L390" s="21">
        <v>36000</v>
      </c>
      <c r="M390" s="21">
        <v>36000</v>
      </c>
      <c r="N390" s="19">
        <v>9000</v>
      </c>
      <c r="O390" s="19">
        <f t="shared" si="500"/>
        <v>36000</v>
      </c>
      <c r="P390" s="30">
        <f t="shared" si="501"/>
        <v>0</v>
      </c>
      <c r="Q390" s="34">
        <f t="shared" si="460"/>
        <v>1</v>
      </c>
      <c r="R390" s="15"/>
      <c r="S390" s="10" t="s">
        <v>60</v>
      </c>
    </row>
    <row r="391" spans="1:19" ht="18.75" hidden="1" x14ac:dyDescent="0.25">
      <c r="A391" s="11" t="str">
        <f t="shared" si="469"/>
        <v>b</v>
      </c>
      <c r="B391" s="3" t="s">
        <v>2</v>
      </c>
      <c r="C391" s="4" t="s">
        <v>6</v>
      </c>
      <c r="D391" s="19"/>
      <c r="E391" s="19"/>
      <c r="F391" s="19">
        <v>0</v>
      </c>
      <c r="G391" s="19"/>
      <c r="H391" s="19"/>
      <c r="I391" s="19">
        <f t="shared" si="471"/>
        <v>0</v>
      </c>
      <c r="J391" s="30">
        <f t="shared" si="472"/>
        <v>0</v>
      </c>
      <c r="K391" s="31" t="e">
        <f t="shared" si="473"/>
        <v>#DIV/0!</v>
      </c>
      <c r="L391" s="21"/>
      <c r="M391" s="21"/>
      <c r="N391" s="19"/>
      <c r="O391" s="19">
        <f t="shared" si="500"/>
        <v>0</v>
      </c>
      <c r="P391" s="30">
        <f t="shared" si="501"/>
        <v>0</v>
      </c>
      <c r="Q391" s="34" t="e">
        <f t="shared" si="460"/>
        <v>#DIV/0!</v>
      </c>
      <c r="R391" s="15"/>
      <c r="S391" s="10" t="s">
        <v>60</v>
      </c>
    </row>
    <row r="392" spans="1:19" ht="18.75" hidden="1" x14ac:dyDescent="0.25">
      <c r="A392" s="11" t="str">
        <f t="shared" si="469"/>
        <v>b</v>
      </c>
      <c r="B392" s="3" t="s">
        <v>2</v>
      </c>
      <c r="C392" s="5" t="s">
        <v>7</v>
      </c>
      <c r="D392" s="19"/>
      <c r="E392" s="19"/>
      <c r="F392" s="19">
        <v>0</v>
      </c>
      <c r="G392" s="19"/>
      <c r="H392" s="19"/>
      <c r="I392" s="19">
        <f t="shared" si="471"/>
        <v>0</v>
      </c>
      <c r="J392" s="30">
        <f t="shared" si="472"/>
        <v>0</v>
      </c>
      <c r="K392" s="31" t="e">
        <f t="shared" si="473"/>
        <v>#DIV/0!</v>
      </c>
      <c r="L392" s="21"/>
      <c r="M392" s="21"/>
      <c r="N392" s="19"/>
      <c r="O392" s="19">
        <f t="shared" si="500"/>
        <v>0</v>
      </c>
      <c r="P392" s="30">
        <f t="shared" si="501"/>
        <v>0</v>
      </c>
      <c r="Q392" s="34" t="e">
        <f t="shared" si="460"/>
        <v>#DIV/0!</v>
      </c>
      <c r="R392" s="15"/>
      <c r="S392" s="10" t="s">
        <v>60</v>
      </c>
    </row>
    <row r="393" spans="1:19" ht="18.75" hidden="1" x14ac:dyDescent="0.25">
      <c r="A393" s="11" t="str">
        <f t="shared" si="469"/>
        <v>b</v>
      </c>
      <c r="B393" s="3" t="s">
        <v>2</v>
      </c>
      <c r="C393" s="5" t="s">
        <v>8</v>
      </c>
      <c r="D393" s="19"/>
      <c r="E393" s="19"/>
      <c r="F393" s="19">
        <v>0</v>
      </c>
      <c r="G393" s="19"/>
      <c r="H393" s="19"/>
      <c r="I393" s="19">
        <f t="shared" si="471"/>
        <v>0</v>
      </c>
      <c r="J393" s="30">
        <f t="shared" si="472"/>
        <v>0</v>
      </c>
      <c r="K393" s="31" t="e">
        <f t="shared" si="473"/>
        <v>#DIV/0!</v>
      </c>
      <c r="L393" s="21"/>
      <c r="M393" s="21"/>
      <c r="N393" s="19"/>
      <c r="O393" s="19">
        <f t="shared" si="500"/>
        <v>0</v>
      </c>
      <c r="P393" s="30">
        <f t="shared" si="501"/>
        <v>0</v>
      </c>
      <c r="Q393" s="34" t="e">
        <f t="shared" si="460"/>
        <v>#DIV/0!</v>
      </c>
      <c r="R393" s="15"/>
      <c r="S393" s="10" t="s">
        <v>60</v>
      </c>
    </row>
    <row r="394" spans="1:19" ht="18.75" x14ac:dyDescent="0.25">
      <c r="A394" s="11" t="str">
        <f t="shared" si="469"/>
        <v>a</v>
      </c>
      <c r="B394" s="3" t="s">
        <v>2</v>
      </c>
      <c r="C394" s="5" t="s">
        <v>9</v>
      </c>
      <c r="D394" s="19">
        <v>742839</v>
      </c>
      <c r="E394" s="19">
        <v>685</v>
      </c>
      <c r="F394" s="19">
        <v>25917000</v>
      </c>
      <c r="G394" s="19">
        <v>25284600</v>
      </c>
      <c r="H394" s="19">
        <v>2632400</v>
      </c>
      <c r="I394" s="19">
        <f t="shared" si="471"/>
        <v>27917000</v>
      </c>
      <c r="J394" s="30">
        <f t="shared" si="472"/>
        <v>-2000000</v>
      </c>
      <c r="K394" s="31">
        <f t="shared" si="473"/>
        <v>1.0771694254736273</v>
      </c>
      <c r="L394" s="21">
        <v>36304000</v>
      </c>
      <c r="M394" s="21">
        <v>36254000</v>
      </c>
      <c r="N394" s="19">
        <f>8337000+2070340</f>
        <v>10407340</v>
      </c>
      <c r="O394" s="19">
        <f t="shared" si="500"/>
        <v>38324340</v>
      </c>
      <c r="P394" s="30">
        <f t="shared" si="501"/>
        <v>-2070340</v>
      </c>
      <c r="Q394" s="34">
        <f t="shared" si="460"/>
        <v>1.0571065261764219</v>
      </c>
      <c r="R394" s="15"/>
      <c r="S394" s="10" t="s">
        <v>60</v>
      </c>
    </row>
    <row r="395" spans="1:19" ht="18.75" hidden="1" x14ac:dyDescent="0.25">
      <c r="A395" s="11" t="str">
        <f t="shared" si="469"/>
        <v>b</v>
      </c>
      <c r="B395" s="3" t="s">
        <v>2</v>
      </c>
      <c r="C395" s="5" t="s">
        <v>10</v>
      </c>
      <c r="D395" s="19"/>
      <c r="E395" s="19"/>
      <c r="F395" s="19">
        <v>0</v>
      </c>
      <c r="G395" s="19"/>
      <c r="H395" s="19"/>
      <c r="I395" s="19">
        <f t="shared" si="471"/>
        <v>0</v>
      </c>
      <c r="J395" s="30">
        <f t="shared" si="472"/>
        <v>0</v>
      </c>
      <c r="K395" s="31" t="e">
        <f t="shared" si="473"/>
        <v>#DIV/0!</v>
      </c>
      <c r="L395" s="21"/>
      <c r="M395" s="21"/>
      <c r="N395" s="19"/>
      <c r="O395" s="19">
        <f t="shared" si="500"/>
        <v>0</v>
      </c>
      <c r="P395" s="30">
        <f t="shared" si="501"/>
        <v>0</v>
      </c>
      <c r="Q395" s="34" t="e">
        <f t="shared" si="460"/>
        <v>#DIV/0!</v>
      </c>
      <c r="R395" s="15"/>
      <c r="S395" s="10" t="s">
        <v>60</v>
      </c>
    </row>
    <row r="396" spans="1:19" ht="18.75" hidden="1" x14ac:dyDescent="0.25">
      <c r="A396" s="11" t="str">
        <f t="shared" si="469"/>
        <v>b</v>
      </c>
      <c r="B396" s="3" t="s">
        <v>2</v>
      </c>
      <c r="C396" s="2" t="s">
        <v>11</v>
      </c>
      <c r="D396" s="18"/>
      <c r="E396" s="18"/>
      <c r="F396" s="18">
        <v>0</v>
      </c>
      <c r="G396" s="18"/>
      <c r="H396" s="18"/>
      <c r="I396" s="19">
        <f t="shared" si="471"/>
        <v>0</v>
      </c>
      <c r="J396" s="30">
        <f t="shared" si="472"/>
        <v>0</v>
      </c>
      <c r="K396" s="31" t="e">
        <f t="shared" si="473"/>
        <v>#DIV/0!</v>
      </c>
      <c r="L396" s="18">
        <v>0</v>
      </c>
      <c r="M396" s="18">
        <v>0</v>
      </c>
      <c r="N396" s="18"/>
      <c r="O396" s="18">
        <f t="shared" si="500"/>
        <v>0</v>
      </c>
      <c r="P396" s="32">
        <f t="shared" si="501"/>
        <v>0</v>
      </c>
      <c r="Q396" s="33" t="e">
        <f t="shared" si="460"/>
        <v>#DIV/0!</v>
      </c>
      <c r="R396" s="14"/>
      <c r="S396" s="10" t="s">
        <v>60</v>
      </c>
    </row>
    <row r="397" spans="1:19" ht="18.75" hidden="1" x14ac:dyDescent="0.25">
      <c r="A397" s="11" t="str">
        <f t="shared" si="469"/>
        <v>b</v>
      </c>
      <c r="B397" s="3" t="s">
        <v>2</v>
      </c>
      <c r="C397" s="2" t="s">
        <v>12</v>
      </c>
      <c r="D397" s="18"/>
      <c r="E397" s="18"/>
      <c r="F397" s="18">
        <v>0</v>
      </c>
      <c r="G397" s="18"/>
      <c r="H397" s="18"/>
      <c r="I397" s="19">
        <f t="shared" si="471"/>
        <v>0</v>
      </c>
      <c r="J397" s="30">
        <f t="shared" si="472"/>
        <v>0</v>
      </c>
      <c r="K397" s="31" t="e">
        <f t="shared" si="473"/>
        <v>#DIV/0!</v>
      </c>
      <c r="L397" s="18">
        <v>0</v>
      </c>
      <c r="M397" s="18">
        <v>0</v>
      </c>
      <c r="N397" s="18"/>
      <c r="O397" s="18">
        <f t="shared" si="500"/>
        <v>0</v>
      </c>
      <c r="P397" s="32">
        <f t="shared" si="501"/>
        <v>0</v>
      </c>
      <c r="Q397" s="33" t="e">
        <f t="shared" si="460"/>
        <v>#DIV/0!</v>
      </c>
      <c r="R397" s="14"/>
      <c r="S397" s="10" t="s">
        <v>60</v>
      </c>
    </row>
    <row r="398" spans="1:19" ht="18.75" hidden="1" x14ac:dyDescent="0.25">
      <c r="A398" s="11" t="str">
        <f t="shared" si="469"/>
        <v>b</v>
      </c>
      <c r="B398" s="3" t="s">
        <v>2</v>
      </c>
      <c r="C398" s="2" t="s">
        <v>13</v>
      </c>
      <c r="D398" s="18"/>
      <c r="E398" s="18"/>
      <c r="F398" s="18">
        <v>0</v>
      </c>
      <c r="G398" s="18"/>
      <c r="H398" s="18"/>
      <c r="I398" s="19">
        <f t="shared" si="471"/>
        <v>0</v>
      </c>
      <c r="J398" s="30">
        <f t="shared" si="472"/>
        <v>0</v>
      </c>
      <c r="K398" s="31" t="e">
        <f t="shared" si="473"/>
        <v>#DIV/0!</v>
      </c>
      <c r="L398" s="18">
        <v>0</v>
      </c>
      <c r="M398" s="18">
        <v>0</v>
      </c>
      <c r="N398" s="18"/>
      <c r="O398" s="18">
        <f t="shared" si="500"/>
        <v>0</v>
      </c>
      <c r="P398" s="32">
        <f t="shared" si="501"/>
        <v>0</v>
      </c>
      <c r="Q398" s="33" t="e">
        <f t="shared" si="460"/>
        <v>#DIV/0!</v>
      </c>
      <c r="R398" s="14"/>
      <c r="S398" s="10" t="s">
        <v>60</v>
      </c>
    </row>
    <row r="399" spans="1:19" ht="36" x14ac:dyDescent="0.25">
      <c r="A399" s="11" t="str">
        <f t="shared" si="469"/>
        <v>a</v>
      </c>
      <c r="B399" s="16" t="s">
        <v>95</v>
      </c>
      <c r="C399" s="17" t="s">
        <v>46</v>
      </c>
      <c r="D399" s="19">
        <f t="shared" ref="D399:H399" si="502">D400+D408+D409+D410</f>
        <v>117</v>
      </c>
      <c r="E399" s="19"/>
      <c r="F399" s="19">
        <f t="shared" ref="F399" si="503">F400+F408+F409+F410</f>
        <v>2400300</v>
      </c>
      <c r="G399" s="19">
        <f t="shared" si="502"/>
        <v>2340771</v>
      </c>
      <c r="H399" s="19">
        <f t="shared" si="502"/>
        <v>429529</v>
      </c>
      <c r="I399" s="19">
        <f t="shared" si="471"/>
        <v>2770300</v>
      </c>
      <c r="J399" s="30">
        <f t="shared" si="472"/>
        <v>-370000</v>
      </c>
      <c r="K399" s="31">
        <f t="shared" si="473"/>
        <v>1.1541473982418864</v>
      </c>
      <c r="L399" s="20">
        <f t="shared" ref="L399:M399" si="504">L400+L408+L409+L410</f>
        <v>3000000</v>
      </c>
      <c r="M399" s="20">
        <f t="shared" si="504"/>
        <v>3000000</v>
      </c>
      <c r="N399" s="19">
        <f t="shared" ref="N399" si="505">N400+N408+N409+N410</f>
        <v>870770</v>
      </c>
      <c r="O399" s="19">
        <f t="shared" ref="O399" si="506">O400+O408+O409+O410</f>
        <v>3641070</v>
      </c>
      <c r="P399" s="30">
        <f t="shared" ref="P399" si="507">P400+P408+P409+P410</f>
        <v>-641070</v>
      </c>
      <c r="Q399" s="34">
        <f t="shared" si="460"/>
        <v>1.2136899999999999</v>
      </c>
      <c r="R399" s="15"/>
      <c r="S399" s="10" t="s">
        <v>60</v>
      </c>
    </row>
    <row r="400" spans="1:19" ht="18.75" x14ac:dyDescent="0.25">
      <c r="A400" s="11" t="str">
        <f t="shared" si="469"/>
        <v>a</v>
      </c>
      <c r="B400" s="1" t="s">
        <v>2</v>
      </c>
      <c r="C400" s="2" t="s">
        <v>3</v>
      </c>
      <c r="D400" s="18">
        <f t="shared" ref="D400:H400" si="508">D401+D402+D403+D404+D405+D406+D407</f>
        <v>117</v>
      </c>
      <c r="E400" s="18"/>
      <c r="F400" s="18">
        <f t="shared" si="508"/>
        <v>2400300</v>
      </c>
      <c r="G400" s="18">
        <f t="shared" si="508"/>
        <v>2340771</v>
      </c>
      <c r="H400" s="18">
        <f t="shared" si="508"/>
        <v>429529</v>
      </c>
      <c r="I400" s="19">
        <f t="shared" si="471"/>
        <v>2770300</v>
      </c>
      <c r="J400" s="30">
        <f t="shared" si="472"/>
        <v>-370000</v>
      </c>
      <c r="K400" s="31">
        <f t="shared" si="473"/>
        <v>1.1541473982418864</v>
      </c>
      <c r="L400" s="18">
        <f t="shared" ref="L400:M400" si="509">L401+L402+L403+L404+L405+L406+L407</f>
        <v>3000000</v>
      </c>
      <c r="M400" s="18">
        <f t="shared" si="509"/>
        <v>3000000</v>
      </c>
      <c r="N400" s="18">
        <f t="shared" ref="N400:P400" si="510">N401+N402+N403+N404+N405+N406+N407</f>
        <v>870770</v>
      </c>
      <c r="O400" s="18">
        <f t="shared" si="510"/>
        <v>3641070</v>
      </c>
      <c r="P400" s="32">
        <f t="shared" si="510"/>
        <v>-641070</v>
      </c>
      <c r="Q400" s="33">
        <f t="shared" si="460"/>
        <v>1.2136899999999999</v>
      </c>
      <c r="R400" s="14"/>
      <c r="S400" s="10" t="s">
        <v>60</v>
      </c>
    </row>
    <row r="401" spans="1:19" ht="18.75" hidden="1" x14ac:dyDescent="0.25">
      <c r="A401" s="11" t="str">
        <f t="shared" si="469"/>
        <v>b</v>
      </c>
      <c r="B401" s="3" t="s">
        <v>2</v>
      </c>
      <c r="C401" s="4" t="s">
        <v>4</v>
      </c>
      <c r="D401" s="19"/>
      <c r="E401" s="19"/>
      <c r="F401" s="19">
        <v>0</v>
      </c>
      <c r="G401" s="19"/>
      <c r="H401" s="19"/>
      <c r="I401" s="19">
        <f t="shared" si="471"/>
        <v>0</v>
      </c>
      <c r="J401" s="30">
        <f t="shared" si="472"/>
        <v>0</v>
      </c>
      <c r="K401" s="31" t="e">
        <f t="shared" si="473"/>
        <v>#DIV/0!</v>
      </c>
      <c r="L401" s="21">
        <v>0</v>
      </c>
      <c r="M401" s="21">
        <v>0</v>
      </c>
      <c r="N401" s="19"/>
      <c r="O401" s="19">
        <f t="shared" ref="O401:O410" si="511">I401+N401</f>
        <v>0</v>
      </c>
      <c r="P401" s="30">
        <f t="shared" ref="P401:P410" si="512">M401-O401</f>
        <v>0</v>
      </c>
      <c r="Q401" s="34" t="e">
        <f t="shared" si="460"/>
        <v>#DIV/0!</v>
      </c>
      <c r="R401" s="15"/>
      <c r="S401" s="10" t="s">
        <v>60</v>
      </c>
    </row>
    <row r="402" spans="1:19" ht="18.75" x14ac:dyDescent="0.25">
      <c r="A402" s="11" t="str">
        <f t="shared" si="469"/>
        <v>a</v>
      </c>
      <c r="B402" s="3" t="s">
        <v>2</v>
      </c>
      <c r="C402" s="4" t="s">
        <v>5</v>
      </c>
      <c r="D402" s="19"/>
      <c r="E402" s="19"/>
      <c r="F402" s="19">
        <v>215750</v>
      </c>
      <c r="G402" s="19">
        <v>191912</v>
      </c>
      <c r="H402" s="19">
        <v>23838</v>
      </c>
      <c r="I402" s="19">
        <f t="shared" si="471"/>
        <v>215750</v>
      </c>
      <c r="J402" s="30">
        <f t="shared" si="472"/>
        <v>0</v>
      </c>
      <c r="K402" s="31">
        <f t="shared" si="473"/>
        <v>1</v>
      </c>
      <c r="L402" s="21">
        <v>286000</v>
      </c>
      <c r="M402" s="21">
        <v>287250</v>
      </c>
      <c r="N402" s="19">
        <v>71500</v>
      </c>
      <c r="O402" s="19">
        <f t="shared" si="511"/>
        <v>287250</v>
      </c>
      <c r="P402" s="30">
        <f t="shared" si="512"/>
        <v>0</v>
      </c>
      <c r="Q402" s="34">
        <f t="shared" si="460"/>
        <v>1</v>
      </c>
      <c r="R402" s="15"/>
      <c r="S402" s="10" t="s">
        <v>60</v>
      </c>
    </row>
    <row r="403" spans="1:19" ht="18.75" hidden="1" x14ac:dyDescent="0.25">
      <c r="A403" s="11" t="str">
        <f t="shared" si="469"/>
        <v>b</v>
      </c>
      <c r="B403" s="3" t="s">
        <v>2</v>
      </c>
      <c r="C403" s="4" t="s">
        <v>6</v>
      </c>
      <c r="D403" s="19"/>
      <c r="E403" s="19"/>
      <c r="F403" s="19">
        <v>0</v>
      </c>
      <c r="G403" s="19"/>
      <c r="H403" s="19"/>
      <c r="I403" s="19">
        <f t="shared" si="471"/>
        <v>0</v>
      </c>
      <c r="J403" s="30">
        <f t="shared" si="472"/>
        <v>0</v>
      </c>
      <c r="K403" s="31" t="e">
        <f t="shared" si="473"/>
        <v>#DIV/0!</v>
      </c>
      <c r="L403" s="21">
        <v>0</v>
      </c>
      <c r="M403" s="21">
        <v>0</v>
      </c>
      <c r="N403" s="19"/>
      <c r="O403" s="19">
        <f t="shared" si="511"/>
        <v>0</v>
      </c>
      <c r="P403" s="30">
        <f t="shared" si="512"/>
        <v>0</v>
      </c>
      <c r="Q403" s="34" t="e">
        <f t="shared" si="460"/>
        <v>#DIV/0!</v>
      </c>
      <c r="R403" s="15"/>
      <c r="S403" s="10" t="s">
        <v>60</v>
      </c>
    </row>
    <row r="404" spans="1:19" ht="18.75" hidden="1" x14ac:dyDescent="0.25">
      <c r="A404" s="11" t="str">
        <f t="shared" si="469"/>
        <v>b</v>
      </c>
      <c r="B404" s="3" t="s">
        <v>2</v>
      </c>
      <c r="C404" s="5" t="s">
        <v>7</v>
      </c>
      <c r="D404" s="19"/>
      <c r="E404" s="19"/>
      <c r="F404" s="19">
        <v>0</v>
      </c>
      <c r="G404" s="19"/>
      <c r="H404" s="19"/>
      <c r="I404" s="19">
        <f t="shared" si="471"/>
        <v>0</v>
      </c>
      <c r="J404" s="30">
        <f t="shared" si="472"/>
        <v>0</v>
      </c>
      <c r="K404" s="31" t="e">
        <f t="shared" si="473"/>
        <v>#DIV/0!</v>
      </c>
      <c r="L404" s="21">
        <v>0</v>
      </c>
      <c r="M404" s="21">
        <v>0</v>
      </c>
      <c r="N404" s="19"/>
      <c r="O404" s="19">
        <f t="shared" si="511"/>
        <v>0</v>
      </c>
      <c r="P404" s="30">
        <f t="shared" si="512"/>
        <v>0</v>
      </c>
      <c r="Q404" s="34" t="e">
        <f t="shared" si="460"/>
        <v>#DIV/0!</v>
      </c>
      <c r="R404" s="15"/>
      <c r="S404" s="10" t="s">
        <v>60</v>
      </c>
    </row>
    <row r="405" spans="1:19" ht="18.75" hidden="1" x14ac:dyDescent="0.25">
      <c r="A405" s="11" t="str">
        <f t="shared" si="469"/>
        <v>b</v>
      </c>
      <c r="B405" s="3" t="s">
        <v>2</v>
      </c>
      <c r="C405" s="5" t="s">
        <v>8</v>
      </c>
      <c r="D405" s="19"/>
      <c r="E405" s="19"/>
      <c r="F405" s="19"/>
      <c r="G405" s="19"/>
      <c r="H405" s="19"/>
      <c r="I405" s="19">
        <f t="shared" si="471"/>
        <v>0</v>
      </c>
      <c r="J405" s="30">
        <f t="shared" si="472"/>
        <v>0</v>
      </c>
      <c r="K405" s="31" t="e">
        <f t="shared" si="473"/>
        <v>#DIV/0!</v>
      </c>
      <c r="L405" s="21">
        <v>0</v>
      </c>
      <c r="M405" s="21">
        <v>0</v>
      </c>
      <c r="N405" s="19"/>
      <c r="O405" s="19">
        <f t="shared" si="511"/>
        <v>0</v>
      </c>
      <c r="P405" s="30">
        <f t="shared" si="512"/>
        <v>0</v>
      </c>
      <c r="Q405" s="34" t="e">
        <f t="shared" si="460"/>
        <v>#DIV/0!</v>
      </c>
      <c r="R405" s="15"/>
      <c r="S405" s="10" t="s">
        <v>60</v>
      </c>
    </row>
    <row r="406" spans="1:19" ht="18.75" x14ac:dyDescent="0.25">
      <c r="A406" s="11" t="str">
        <f t="shared" si="469"/>
        <v>a</v>
      </c>
      <c r="B406" s="3" t="s">
        <v>2</v>
      </c>
      <c r="C406" s="5" t="s">
        <v>9</v>
      </c>
      <c r="D406" s="19">
        <v>117</v>
      </c>
      <c r="E406" s="19"/>
      <c r="F406" s="19">
        <v>2184550</v>
      </c>
      <c r="G406" s="19">
        <v>2148859</v>
      </c>
      <c r="H406" s="19">
        <f>35691+370000</f>
        <v>405691</v>
      </c>
      <c r="I406" s="19">
        <f t="shared" si="471"/>
        <v>2554550</v>
      </c>
      <c r="J406" s="30">
        <f t="shared" si="472"/>
        <v>-370000</v>
      </c>
      <c r="K406" s="31">
        <f t="shared" si="473"/>
        <v>1.1693712663935365</v>
      </c>
      <c r="L406" s="21">
        <v>2714000</v>
      </c>
      <c r="M406" s="21">
        <v>2712750</v>
      </c>
      <c r="N406" s="19">
        <v>799270</v>
      </c>
      <c r="O406" s="19">
        <f t="shared" si="511"/>
        <v>3353820</v>
      </c>
      <c r="P406" s="30">
        <f t="shared" si="512"/>
        <v>-641070</v>
      </c>
      <c r="Q406" s="34">
        <f t="shared" si="460"/>
        <v>1.2363173901022948</v>
      </c>
      <c r="R406" s="15"/>
      <c r="S406" s="10" t="s">
        <v>60</v>
      </c>
    </row>
    <row r="407" spans="1:19" ht="18.75" hidden="1" x14ac:dyDescent="0.25">
      <c r="A407" s="11" t="str">
        <f t="shared" si="469"/>
        <v>b</v>
      </c>
      <c r="B407" s="3" t="s">
        <v>2</v>
      </c>
      <c r="C407" s="5" t="s">
        <v>10</v>
      </c>
      <c r="D407" s="19"/>
      <c r="E407" s="19"/>
      <c r="F407" s="19">
        <v>0</v>
      </c>
      <c r="G407" s="19"/>
      <c r="H407" s="19"/>
      <c r="I407" s="19">
        <f t="shared" si="471"/>
        <v>0</v>
      </c>
      <c r="J407" s="30">
        <f t="shared" si="472"/>
        <v>0</v>
      </c>
      <c r="K407" s="31" t="e">
        <f t="shared" si="473"/>
        <v>#DIV/0!</v>
      </c>
      <c r="L407" s="21">
        <v>0</v>
      </c>
      <c r="M407" s="21">
        <v>0</v>
      </c>
      <c r="N407" s="19"/>
      <c r="O407" s="19">
        <f t="shared" si="511"/>
        <v>0</v>
      </c>
      <c r="P407" s="30">
        <f t="shared" si="512"/>
        <v>0</v>
      </c>
      <c r="Q407" s="34" t="e">
        <f t="shared" si="460"/>
        <v>#DIV/0!</v>
      </c>
      <c r="R407" s="15"/>
      <c r="S407" s="10" t="s">
        <v>60</v>
      </c>
    </row>
    <row r="408" spans="1:19" ht="18.75" hidden="1" x14ac:dyDescent="0.25">
      <c r="A408" s="11" t="str">
        <f t="shared" si="469"/>
        <v>b</v>
      </c>
      <c r="B408" s="3" t="s">
        <v>2</v>
      </c>
      <c r="C408" s="2" t="s">
        <v>11</v>
      </c>
      <c r="D408" s="18"/>
      <c r="E408" s="18"/>
      <c r="F408" s="18">
        <v>0</v>
      </c>
      <c r="G408" s="18"/>
      <c r="H408" s="18"/>
      <c r="I408" s="19">
        <f t="shared" si="471"/>
        <v>0</v>
      </c>
      <c r="J408" s="30">
        <f t="shared" si="472"/>
        <v>0</v>
      </c>
      <c r="K408" s="31" t="e">
        <f t="shared" si="473"/>
        <v>#DIV/0!</v>
      </c>
      <c r="L408" s="18">
        <v>0</v>
      </c>
      <c r="M408" s="18">
        <v>0</v>
      </c>
      <c r="N408" s="18"/>
      <c r="O408" s="18">
        <f t="shared" si="511"/>
        <v>0</v>
      </c>
      <c r="P408" s="32">
        <f t="shared" si="512"/>
        <v>0</v>
      </c>
      <c r="Q408" s="33" t="e">
        <f t="shared" si="460"/>
        <v>#DIV/0!</v>
      </c>
      <c r="R408" s="14"/>
      <c r="S408" s="10" t="s">
        <v>60</v>
      </c>
    </row>
    <row r="409" spans="1:19" ht="18.75" hidden="1" x14ac:dyDescent="0.25">
      <c r="A409" s="11" t="str">
        <f t="shared" si="469"/>
        <v>b</v>
      </c>
      <c r="B409" s="3" t="s">
        <v>2</v>
      </c>
      <c r="C409" s="2" t="s">
        <v>12</v>
      </c>
      <c r="D409" s="18"/>
      <c r="E409" s="18"/>
      <c r="F409" s="18">
        <v>0</v>
      </c>
      <c r="G409" s="18"/>
      <c r="H409" s="18"/>
      <c r="I409" s="19">
        <f t="shared" si="471"/>
        <v>0</v>
      </c>
      <c r="J409" s="30">
        <f t="shared" si="472"/>
        <v>0</v>
      </c>
      <c r="K409" s="31" t="e">
        <f t="shared" si="473"/>
        <v>#DIV/0!</v>
      </c>
      <c r="L409" s="18">
        <v>0</v>
      </c>
      <c r="M409" s="18">
        <v>0</v>
      </c>
      <c r="N409" s="18"/>
      <c r="O409" s="18">
        <f t="shared" si="511"/>
        <v>0</v>
      </c>
      <c r="P409" s="32">
        <f t="shared" si="512"/>
        <v>0</v>
      </c>
      <c r="Q409" s="33" t="e">
        <f t="shared" si="460"/>
        <v>#DIV/0!</v>
      </c>
      <c r="R409" s="14"/>
      <c r="S409" s="10" t="s">
        <v>60</v>
      </c>
    </row>
    <row r="410" spans="1:19" ht="18.75" hidden="1" x14ac:dyDescent="0.25">
      <c r="A410" s="11" t="str">
        <f t="shared" si="469"/>
        <v>b</v>
      </c>
      <c r="B410" s="3" t="s">
        <v>2</v>
      </c>
      <c r="C410" s="2" t="s">
        <v>13</v>
      </c>
      <c r="D410" s="18"/>
      <c r="E410" s="18"/>
      <c r="F410" s="18">
        <v>0</v>
      </c>
      <c r="G410" s="18"/>
      <c r="H410" s="18"/>
      <c r="I410" s="19">
        <f t="shared" si="471"/>
        <v>0</v>
      </c>
      <c r="J410" s="30">
        <f t="shared" si="472"/>
        <v>0</v>
      </c>
      <c r="K410" s="31" t="e">
        <f t="shared" si="473"/>
        <v>#DIV/0!</v>
      </c>
      <c r="L410" s="18">
        <v>0</v>
      </c>
      <c r="M410" s="18">
        <v>0</v>
      </c>
      <c r="N410" s="18"/>
      <c r="O410" s="18">
        <f t="shared" si="511"/>
        <v>0</v>
      </c>
      <c r="P410" s="32">
        <f t="shared" si="512"/>
        <v>0</v>
      </c>
      <c r="Q410" s="33" t="e">
        <f t="shared" si="460"/>
        <v>#DIV/0!</v>
      </c>
      <c r="R410" s="14"/>
      <c r="S410" s="10" t="s">
        <v>60</v>
      </c>
    </row>
    <row r="411" spans="1:19" ht="71.25" customHeight="1" x14ac:dyDescent="0.25">
      <c r="A411" s="11" t="str">
        <f t="shared" si="469"/>
        <v>a</v>
      </c>
      <c r="B411" s="16" t="s">
        <v>96</v>
      </c>
      <c r="C411" s="17" t="s">
        <v>47</v>
      </c>
      <c r="D411" s="19">
        <f t="shared" ref="D411:F411" si="513">D412+D420+D421+D422</f>
        <v>78650</v>
      </c>
      <c r="E411" s="19">
        <f t="shared" ref="E411" si="514">E412+E420+E421+E422</f>
        <v>31260.31</v>
      </c>
      <c r="F411" s="19">
        <f t="shared" si="513"/>
        <v>8077500</v>
      </c>
      <c r="G411" s="19">
        <f t="shared" ref="G411:H411" si="515">G412+G420+G421+G422</f>
        <v>6785124</v>
      </c>
      <c r="H411" s="19">
        <f t="shared" si="515"/>
        <v>1280053</v>
      </c>
      <c r="I411" s="19">
        <f t="shared" si="471"/>
        <v>8065177</v>
      </c>
      <c r="J411" s="30">
        <f t="shared" si="472"/>
        <v>12323</v>
      </c>
      <c r="K411" s="31">
        <f t="shared" si="473"/>
        <v>0.99847440420922318</v>
      </c>
      <c r="L411" s="20">
        <f t="shared" ref="L411:M411" si="516">L412+L420+L421+L422</f>
        <v>9800000</v>
      </c>
      <c r="M411" s="20">
        <f t="shared" si="516"/>
        <v>9750000</v>
      </c>
      <c r="N411" s="19">
        <f t="shared" ref="N411" si="517">N412+N420+N421+N422</f>
        <v>1700878</v>
      </c>
      <c r="O411" s="19">
        <f t="shared" ref="O411" si="518">O412+O420+O421+O422</f>
        <v>9766055</v>
      </c>
      <c r="P411" s="30">
        <f t="shared" ref="P411" si="519">P412+P420+P421+P422</f>
        <v>-16055</v>
      </c>
      <c r="Q411" s="34">
        <f t="shared" si="460"/>
        <v>1.0016466666666666</v>
      </c>
      <c r="R411" s="15"/>
      <c r="S411" s="10" t="s">
        <v>60</v>
      </c>
    </row>
    <row r="412" spans="1:19" ht="18.75" x14ac:dyDescent="0.25">
      <c r="A412" s="11" t="str">
        <f t="shared" si="469"/>
        <v>a</v>
      </c>
      <c r="B412" s="1" t="s">
        <v>2</v>
      </c>
      <c r="C412" s="2" t="s">
        <v>3</v>
      </c>
      <c r="D412" s="18">
        <f t="shared" ref="D412:H412" si="520">D413+D414+D415+D416+D417+D418+D419</f>
        <v>78650</v>
      </c>
      <c r="E412" s="18">
        <f t="shared" ref="E412" si="521">E413+E414+E415+E416+E417+E418+E419</f>
        <v>31260.31</v>
      </c>
      <c r="F412" s="18">
        <f t="shared" si="520"/>
        <v>8077500</v>
      </c>
      <c r="G412" s="18">
        <f t="shared" si="520"/>
        <v>6785124</v>
      </c>
      <c r="H412" s="18">
        <f t="shared" si="520"/>
        <v>1280053</v>
      </c>
      <c r="I412" s="19">
        <f t="shared" si="471"/>
        <v>8065177</v>
      </c>
      <c r="J412" s="30">
        <f t="shared" si="472"/>
        <v>12323</v>
      </c>
      <c r="K412" s="31">
        <f t="shared" si="473"/>
        <v>0.99847440420922318</v>
      </c>
      <c r="L412" s="18">
        <f t="shared" ref="L412:M412" si="522">L413+L414+L415+L416+L417+L418+L419</f>
        <v>9800000</v>
      </c>
      <c r="M412" s="18">
        <f t="shared" si="522"/>
        <v>9750000</v>
      </c>
      <c r="N412" s="18">
        <f t="shared" ref="N412:P412" si="523">N413+N414+N415+N416+N417+N418+N419</f>
        <v>1700878</v>
      </c>
      <c r="O412" s="18">
        <f t="shared" si="523"/>
        <v>9766055</v>
      </c>
      <c r="P412" s="32">
        <f t="shared" si="523"/>
        <v>-16055</v>
      </c>
      <c r="Q412" s="33">
        <f t="shared" si="460"/>
        <v>1.0016466666666666</v>
      </c>
      <c r="R412" s="14"/>
      <c r="S412" s="10" t="s">
        <v>60</v>
      </c>
    </row>
    <row r="413" spans="1:19" ht="18.75" hidden="1" x14ac:dyDescent="0.25">
      <c r="A413" s="11" t="str">
        <f t="shared" si="469"/>
        <v>b</v>
      </c>
      <c r="B413" s="3" t="s">
        <v>2</v>
      </c>
      <c r="C413" s="4" t="s">
        <v>4</v>
      </c>
      <c r="D413" s="19"/>
      <c r="E413" s="19"/>
      <c r="F413" s="19">
        <v>0</v>
      </c>
      <c r="G413" s="19"/>
      <c r="H413" s="19"/>
      <c r="I413" s="19">
        <f t="shared" si="471"/>
        <v>0</v>
      </c>
      <c r="J413" s="30">
        <f t="shared" si="472"/>
        <v>0</v>
      </c>
      <c r="K413" s="31" t="e">
        <f t="shared" si="473"/>
        <v>#DIV/0!</v>
      </c>
      <c r="L413" s="21">
        <v>0</v>
      </c>
      <c r="M413" s="21">
        <v>0</v>
      </c>
      <c r="N413" s="19"/>
      <c r="O413" s="19">
        <f t="shared" ref="O413:O422" si="524">I413+N413</f>
        <v>0</v>
      </c>
      <c r="P413" s="30">
        <f t="shared" ref="P413:P422" si="525">M413-O413</f>
        <v>0</v>
      </c>
      <c r="Q413" s="34" t="e">
        <f t="shared" si="460"/>
        <v>#DIV/0!</v>
      </c>
      <c r="R413" s="15"/>
      <c r="S413" s="10" t="s">
        <v>60</v>
      </c>
    </row>
    <row r="414" spans="1:19" ht="18.75" x14ac:dyDescent="0.25">
      <c r="A414" s="11" t="str">
        <f t="shared" si="469"/>
        <v>a</v>
      </c>
      <c r="B414" s="3" t="s">
        <v>2</v>
      </c>
      <c r="C414" s="4" t="s">
        <v>5</v>
      </c>
      <c r="D414" s="19"/>
      <c r="E414" s="19"/>
      <c r="F414" s="19">
        <v>178000</v>
      </c>
      <c r="G414" s="19">
        <v>144677</v>
      </c>
      <c r="H414" s="19">
        <v>21000</v>
      </c>
      <c r="I414" s="19">
        <f t="shared" si="471"/>
        <v>165677</v>
      </c>
      <c r="J414" s="30">
        <f t="shared" si="472"/>
        <v>12323</v>
      </c>
      <c r="K414" s="31">
        <f t="shared" si="473"/>
        <v>0.93076966292134833</v>
      </c>
      <c r="L414" s="21">
        <v>216000</v>
      </c>
      <c r="M414" s="21">
        <v>240000</v>
      </c>
      <c r="N414" s="19">
        <v>63000</v>
      </c>
      <c r="O414" s="19">
        <f t="shared" si="524"/>
        <v>228677</v>
      </c>
      <c r="P414" s="30">
        <f t="shared" si="525"/>
        <v>11323</v>
      </c>
      <c r="Q414" s="34">
        <f t="shared" si="460"/>
        <v>0.95282083333333334</v>
      </c>
      <c r="R414" s="15"/>
      <c r="S414" s="10" t="s">
        <v>60</v>
      </c>
    </row>
    <row r="415" spans="1:19" ht="18.75" hidden="1" x14ac:dyDescent="0.25">
      <c r="A415" s="11" t="str">
        <f t="shared" si="469"/>
        <v>b</v>
      </c>
      <c r="B415" s="3" t="s">
        <v>2</v>
      </c>
      <c r="C415" s="4" t="s">
        <v>6</v>
      </c>
      <c r="D415" s="19"/>
      <c r="E415" s="19"/>
      <c r="F415" s="19">
        <v>0</v>
      </c>
      <c r="G415" s="19"/>
      <c r="H415" s="19"/>
      <c r="I415" s="19">
        <f t="shared" si="471"/>
        <v>0</v>
      </c>
      <c r="J415" s="30">
        <f t="shared" si="472"/>
        <v>0</v>
      </c>
      <c r="K415" s="31" t="e">
        <f t="shared" si="473"/>
        <v>#DIV/0!</v>
      </c>
      <c r="L415" s="21">
        <v>0</v>
      </c>
      <c r="M415" s="21">
        <v>0</v>
      </c>
      <c r="N415" s="19"/>
      <c r="O415" s="19">
        <f t="shared" si="524"/>
        <v>0</v>
      </c>
      <c r="P415" s="30">
        <f t="shared" si="525"/>
        <v>0</v>
      </c>
      <c r="Q415" s="34" t="e">
        <f t="shared" si="460"/>
        <v>#DIV/0!</v>
      </c>
      <c r="R415" s="15"/>
      <c r="S415" s="10" t="s">
        <v>60</v>
      </c>
    </row>
    <row r="416" spans="1:19" ht="18.75" hidden="1" x14ac:dyDescent="0.25">
      <c r="A416" s="11" t="str">
        <f t="shared" si="469"/>
        <v>b</v>
      </c>
      <c r="B416" s="3" t="s">
        <v>2</v>
      </c>
      <c r="C416" s="5" t="s">
        <v>7</v>
      </c>
      <c r="D416" s="19"/>
      <c r="E416" s="19"/>
      <c r="F416" s="19">
        <v>0</v>
      </c>
      <c r="G416" s="19"/>
      <c r="H416" s="19"/>
      <c r="I416" s="19">
        <f t="shared" si="471"/>
        <v>0</v>
      </c>
      <c r="J416" s="30">
        <f t="shared" si="472"/>
        <v>0</v>
      </c>
      <c r="K416" s="31" t="e">
        <f t="shared" si="473"/>
        <v>#DIV/0!</v>
      </c>
      <c r="L416" s="21">
        <v>0</v>
      </c>
      <c r="M416" s="21">
        <v>0</v>
      </c>
      <c r="N416" s="19"/>
      <c r="O416" s="19">
        <f t="shared" si="524"/>
        <v>0</v>
      </c>
      <c r="P416" s="30">
        <f t="shared" si="525"/>
        <v>0</v>
      </c>
      <c r="Q416" s="34" t="e">
        <f t="shared" ref="Q416:Q455" si="526">O416/M416</f>
        <v>#DIV/0!</v>
      </c>
      <c r="R416" s="15"/>
      <c r="S416" s="10" t="s">
        <v>60</v>
      </c>
    </row>
    <row r="417" spans="1:19" ht="18.75" hidden="1" x14ac:dyDescent="0.25">
      <c r="A417" s="11" t="str">
        <f t="shared" si="469"/>
        <v>b</v>
      </c>
      <c r="B417" s="3" t="s">
        <v>2</v>
      </c>
      <c r="C417" s="5" t="s">
        <v>8</v>
      </c>
      <c r="D417" s="19"/>
      <c r="E417" s="19"/>
      <c r="F417" s="19">
        <v>0</v>
      </c>
      <c r="G417" s="19"/>
      <c r="H417" s="19"/>
      <c r="I417" s="19">
        <f t="shared" si="471"/>
        <v>0</v>
      </c>
      <c r="J417" s="30">
        <f t="shared" si="472"/>
        <v>0</v>
      </c>
      <c r="K417" s="31" t="e">
        <f t="shared" si="473"/>
        <v>#DIV/0!</v>
      </c>
      <c r="L417" s="21">
        <v>0</v>
      </c>
      <c r="M417" s="21">
        <v>0</v>
      </c>
      <c r="N417" s="19"/>
      <c r="O417" s="19">
        <f t="shared" si="524"/>
        <v>0</v>
      </c>
      <c r="P417" s="30">
        <f t="shared" si="525"/>
        <v>0</v>
      </c>
      <c r="Q417" s="34" t="e">
        <f t="shared" si="526"/>
        <v>#DIV/0!</v>
      </c>
      <c r="R417" s="15"/>
      <c r="S417" s="10" t="s">
        <v>60</v>
      </c>
    </row>
    <row r="418" spans="1:19" ht="18.75" x14ac:dyDescent="0.25">
      <c r="A418" s="11" t="str">
        <f t="shared" si="469"/>
        <v>a</v>
      </c>
      <c r="B418" s="3" t="s">
        <v>2</v>
      </c>
      <c r="C418" s="5" t="s">
        <v>9</v>
      </c>
      <c r="D418" s="19">
        <v>78650</v>
      </c>
      <c r="E418" s="19">
        <v>31260.31</v>
      </c>
      <c r="F418" s="19">
        <v>7899500</v>
      </c>
      <c r="G418" s="19">
        <v>6640447</v>
      </c>
      <c r="H418" s="19">
        <v>1259053</v>
      </c>
      <c r="I418" s="19">
        <f t="shared" si="471"/>
        <v>7899500</v>
      </c>
      <c r="J418" s="30">
        <f t="shared" si="472"/>
        <v>0</v>
      </c>
      <c r="K418" s="31">
        <f t="shared" si="473"/>
        <v>1</v>
      </c>
      <c r="L418" s="21">
        <v>9584000</v>
      </c>
      <c r="M418" s="21">
        <v>9510000</v>
      </c>
      <c r="N418" s="19">
        <f>1637878</f>
        <v>1637878</v>
      </c>
      <c r="O418" s="19">
        <f t="shared" si="524"/>
        <v>9537378</v>
      </c>
      <c r="P418" s="30">
        <f t="shared" si="525"/>
        <v>-27378</v>
      </c>
      <c r="Q418" s="34">
        <f t="shared" si="526"/>
        <v>1.0028788643533122</v>
      </c>
      <c r="R418" s="15"/>
      <c r="S418" s="10" t="s">
        <v>60</v>
      </c>
    </row>
    <row r="419" spans="1:19" ht="18.75" hidden="1" x14ac:dyDescent="0.25">
      <c r="A419" s="11" t="str">
        <f t="shared" si="469"/>
        <v>b</v>
      </c>
      <c r="B419" s="3" t="s">
        <v>2</v>
      </c>
      <c r="C419" s="5" t="s">
        <v>10</v>
      </c>
      <c r="D419" s="19"/>
      <c r="E419" s="19"/>
      <c r="F419" s="19">
        <v>0</v>
      </c>
      <c r="G419" s="19"/>
      <c r="H419" s="19"/>
      <c r="I419" s="19">
        <f t="shared" si="471"/>
        <v>0</v>
      </c>
      <c r="J419" s="30">
        <f t="shared" si="472"/>
        <v>0</v>
      </c>
      <c r="K419" s="31" t="e">
        <f t="shared" si="473"/>
        <v>#DIV/0!</v>
      </c>
      <c r="L419" s="21">
        <v>0</v>
      </c>
      <c r="M419" s="21">
        <v>0</v>
      </c>
      <c r="N419" s="19"/>
      <c r="O419" s="19">
        <f t="shared" si="524"/>
        <v>0</v>
      </c>
      <c r="P419" s="30">
        <f t="shared" si="525"/>
        <v>0</v>
      </c>
      <c r="Q419" s="34" t="e">
        <f t="shared" si="526"/>
        <v>#DIV/0!</v>
      </c>
      <c r="R419" s="15"/>
      <c r="S419" s="10" t="s">
        <v>60</v>
      </c>
    </row>
    <row r="420" spans="1:19" ht="18.75" hidden="1" x14ac:dyDescent="0.25">
      <c r="A420" s="11" t="str">
        <f t="shared" si="469"/>
        <v>b</v>
      </c>
      <c r="B420" s="3" t="s">
        <v>2</v>
      </c>
      <c r="C420" s="2" t="s">
        <v>11</v>
      </c>
      <c r="D420" s="18"/>
      <c r="E420" s="18"/>
      <c r="F420" s="18">
        <v>0</v>
      </c>
      <c r="G420" s="18"/>
      <c r="H420" s="18"/>
      <c r="I420" s="19">
        <f t="shared" si="471"/>
        <v>0</v>
      </c>
      <c r="J420" s="30">
        <f t="shared" si="472"/>
        <v>0</v>
      </c>
      <c r="K420" s="31" t="e">
        <f t="shared" si="473"/>
        <v>#DIV/0!</v>
      </c>
      <c r="L420" s="18">
        <v>0</v>
      </c>
      <c r="M420" s="18">
        <v>0</v>
      </c>
      <c r="N420" s="18"/>
      <c r="O420" s="18">
        <f t="shared" si="524"/>
        <v>0</v>
      </c>
      <c r="P420" s="32">
        <f t="shared" si="525"/>
        <v>0</v>
      </c>
      <c r="Q420" s="33" t="e">
        <f t="shared" si="526"/>
        <v>#DIV/0!</v>
      </c>
      <c r="R420" s="14"/>
      <c r="S420" s="10" t="s">
        <v>60</v>
      </c>
    </row>
    <row r="421" spans="1:19" ht="18.75" hidden="1" x14ac:dyDescent="0.25">
      <c r="A421" s="11" t="str">
        <f t="shared" si="469"/>
        <v>b</v>
      </c>
      <c r="B421" s="3" t="s">
        <v>2</v>
      </c>
      <c r="C421" s="2" t="s">
        <v>12</v>
      </c>
      <c r="D421" s="18"/>
      <c r="E421" s="18"/>
      <c r="F421" s="18">
        <v>0</v>
      </c>
      <c r="G421" s="18"/>
      <c r="H421" s="18"/>
      <c r="I421" s="19">
        <f t="shared" si="471"/>
        <v>0</v>
      </c>
      <c r="J421" s="30">
        <f t="shared" si="472"/>
        <v>0</v>
      </c>
      <c r="K421" s="31" t="e">
        <f t="shared" si="473"/>
        <v>#DIV/0!</v>
      </c>
      <c r="L421" s="18">
        <v>0</v>
      </c>
      <c r="M421" s="18">
        <v>0</v>
      </c>
      <c r="N421" s="18"/>
      <c r="O421" s="18">
        <f t="shared" si="524"/>
        <v>0</v>
      </c>
      <c r="P421" s="32">
        <f t="shared" si="525"/>
        <v>0</v>
      </c>
      <c r="Q421" s="33" t="e">
        <f t="shared" si="526"/>
        <v>#DIV/0!</v>
      </c>
      <c r="R421" s="14"/>
      <c r="S421" s="10" t="s">
        <v>60</v>
      </c>
    </row>
    <row r="422" spans="1:19" ht="18.75" hidden="1" x14ac:dyDescent="0.25">
      <c r="A422" s="11" t="str">
        <f t="shared" si="469"/>
        <v>b</v>
      </c>
      <c r="B422" s="3" t="s">
        <v>2</v>
      </c>
      <c r="C422" s="2" t="s">
        <v>13</v>
      </c>
      <c r="D422" s="18"/>
      <c r="E422" s="18"/>
      <c r="F422" s="18">
        <v>0</v>
      </c>
      <c r="G422" s="18"/>
      <c r="H422" s="18"/>
      <c r="I422" s="19">
        <f t="shared" si="471"/>
        <v>0</v>
      </c>
      <c r="J422" s="30">
        <f t="shared" si="472"/>
        <v>0</v>
      </c>
      <c r="K422" s="31" t="e">
        <f t="shared" si="473"/>
        <v>#DIV/0!</v>
      </c>
      <c r="L422" s="18">
        <v>0</v>
      </c>
      <c r="M422" s="18">
        <v>0</v>
      </c>
      <c r="N422" s="18"/>
      <c r="O422" s="18">
        <f t="shared" si="524"/>
        <v>0</v>
      </c>
      <c r="P422" s="32">
        <f t="shared" si="525"/>
        <v>0</v>
      </c>
      <c r="Q422" s="33" t="e">
        <f t="shared" si="526"/>
        <v>#DIV/0!</v>
      </c>
      <c r="R422" s="14"/>
      <c r="S422" s="10" t="s">
        <v>60</v>
      </c>
    </row>
    <row r="423" spans="1:19" ht="31.5" x14ac:dyDescent="0.25">
      <c r="A423" s="11" t="str">
        <f t="shared" ref="A423:A467" si="527">IF((F423+G423+D423+I423+L423+M423+N423+O423)&gt;0,"a","b")</f>
        <v>a</v>
      </c>
      <c r="B423" s="16" t="s">
        <v>97</v>
      </c>
      <c r="C423" s="17" t="s">
        <v>48</v>
      </c>
      <c r="D423" s="19">
        <f t="shared" ref="D423:F423" si="528">D424+D432+D433+D434</f>
        <v>0</v>
      </c>
      <c r="E423" s="19"/>
      <c r="F423" s="19">
        <f t="shared" si="528"/>
        <v>429450</v>
      </c>
      <c r="G423" s="19">
        <f t="shared" ref="G423:H423" si="529">G424+G432+G433+G434</f>
        <v>332283</v>
      </c>
      <c r="H423" s="19">
        <f t="shared" si="529"/>
        <v>42067</v>
      </c>
      <c r="I423" s="19">
        <f t="shared" ref="I423:I467" si="530">G423+H423</f>
        <v>374350</v>
      </c>
      <c r="J423" s="30">
        <f t="shared" ref="J423:J467" si="531">F423-I423</f>
        <v>55100</v>
      </c>
      <c r="K423" s="31">
        <f t="shared" ref="K423:K467" si="532">I423/F423</f>
        <v>0.87169635580393523</v>
      </c>
      <c r="L423" s="20">
        <f t="shared" ref="L423:M423" si="533">L424+L432+L433+L434</f>
        <v>725000</v>
      </c>
      <c r="M423" s="20">
        <f t="shared" si="533"/>
        <v>725000</v>
      </c>
      <c r="N423" s="19">
        <f t="shared" ref="N423" si="534">N424+N432+N433+N434</f>
        <v>126201</v>
      </c>
      <c r="O423" s="19">
        <f t="shared" ref="O423" si="535">O424+O432+O433+O434</f>
        <v>500551</v>
      </c>
      <c r="P423" s="30">
        <f t="shared" ref="P423" si="536">P424+P432+P433+P434</f>
        <v>224449</v>
      </c>
      <c r="Q423" s="34">
        <f t="shared" si="526"/>
        <v>0.69041517241379313</v>
      </c>
      <c r="R423" s="15"/>
      <c r="S423" s="10" t="s">
        <v>60</v>
      </c>
    </row>
    <row r="424" spans="1:19" ht="18.75" x14ac:dyDescent="0.25">
      <c r="A424" s="11" t="str">
        <f t="shared" si="527"/>
        <v>a</v>
      </c>
      <c r="B424" s="1" t="s">
        <v>2</v>
      </c>
      <c r="C424" s="2" t="s">
        <v>3</v>
      </c>
      <c r="D424" s="18">
        <f t="shared" ref="D424:H424" si="537">D425+D426+D427+D428+D429+D430+D431</f>
        <v>0</v>
      </c>
      <c r="E424" s="18"/>
      <c r="F424" s="18">
        <f t="shared" si="537"/>
        <v>429450</v>
      </c>
      <c r="G424" s="18">
        <f t="shared" si="537"/>
        <v>332283</v>
      </c>
      <c r="H424" s="18">
        <f t="shared" si="537"/>
        <v>42067</v>
      </c>
      <c r="I424" s="19">
        <f t="shared" si="530"/>
        <v>374350</v>
      </c>
      <c r="J424" s="30">
        <f t="shared" si="531"/>
        <v>55100</v>
      </c>
      <c r="K424" s="31">
        <f t="shared" si="532"/>
        <v>0.87169635580393523</v>
      </c>
      <c r="L424" s="18">
        <f t="shared" ref="L424:M424" si="538">L425+L426+L427+L428+L429+L430+L431</f>
        <v>725000</v>
      </c>
      <c r="M424" s="18">
        <f t="shared" si="538"/>
        <v>725000</v>
      </c>
      <c r="N424" s="18">
        <f t="shared" ref="N424:P424" si="539">N425+N426+N427+N428+N429+N430+N431</f>
        <v>126201</v>
      </c>
      <c r="O424" s="18">
        <f t="shared" si="539"/>
        <v>500551</v>
      </c>
      <c r="P424" s="32">
        <f t="shared" si="539"/>
        <v>224449</v>
      </c>
      <c r="Q424" s="33">
        <f t="shared" si="526"/>
        <v>0.69041517241379313</v>
      </c>
      <c r="R424" s="14"/>
      <c r="S424" s="10" t="s">
        <v>60</v>
      </c>
    </row>
    <row r="425" spans="1:19" ht="18.75" hidden="1" x14ac:dyDescent="0.25">
      <c r="A425" s="11" t="str">
        <f t="shared" si="527"/>
        <v>b</v>
      </c>
      <c r="B425" s="3" t="s">
        <v>2</v>
      </c>
      <c r="C425" s="4" t="s">
        <v>4</v>
      </c>
      <c r="D425" s="19"/>
      <c r="E425" s="19"/>
      <c r="F425" s="19">
        <v>0</v>
      </c>
      <c r="G425" s="19"/>
      <c r="H425" s="19"/>
      <c r="I425" s="19">
        <f t="shared" si="530"/>
        <v>0</v>
      </c>
      <c r="J425" s="30">
        <f t="shared" si="531"/>
        <v>0</v>
      </c>
      <c r="K425" s="31" t="e">
        <f t="shared" si="532"/>
        <v>#DIV/0!</v>
      </c>
      <c r="L425" s="21">
        <v>0</v>
      </c>
      <c r="M425" s="21">
        <v>0</v>
      </c>
      <c r="N425" s="19"/>
      <c r="O425" s="19">
        <f t="shared" ref="O425:O434" si="540">I425+N425</f>
        <v>0</v>
      </c>
      <c r="P425" s="30">
        <f t="shared" ref="P425:P434" si="541">M425-O425</f>
        <v>0</v>
      </c>
      <c r="Q425" s="34" t="e">
        <f t="shared" si="526"/>
        <v>#DIV/0!</v>
      </c>
      <c r="R425" s="15"/>
      <c r="S425" s="10" t="s">
        <v>60</v>
      </c>
    </row>
    <row r="426" spans="1:19" ht="18.75" hidden="1" x14ac:dyDescent="0.25">
      <c r="A426" s="11" t="str">
        <f t="shared" si="527"/>
        <v>b</v>
      </c>
      <c r="B426" s="3" t="s">
        <v>2</v>
      </c>
      <c r="C426" s="4" t="s">
        <v>5</v>
      </c>
      <c r="D426" s="19"/>
      <c r="E426" s="19"/>
      <c r="F426" s="19"/>
      <c r="G426" s="19"/>
      <c r="H426" s="19"/>
      <c r="I426" s="19">
        <f t="shared" si="530"/>
        <v>0</v>
      </c>
      <c r="J426" s="30">
        <f t="shared" si="531"/>
        <v>0</v>
      </c>
      <c r="K426" s="31" t="e">
        <f t="shared" si="532"/>
        <v>#DIV/0!</v>
      </c>
      <c r="L426" s="21">
        <v>0</v>
      </c>
      <c r="M426" s="21">
        <v>0</v>
      </c>
      <c r="N426" s="19"/>
      <c r="O426" s="19">
        <f t="shared" si="540"/>
        <v>0</v>
      </c>
      <c r="P426" s="30">
        <f t="shared" si="541"/>
        <v>0</v>
      </c>
      <c r="Q426" s="34" t="e">
        <f t="shared" si="526"/>
        <v>#DIV/0!</v>
      </c>
      <c r="R426" s="15"/>
      <c r="S426" s="10" t="s">
        <v>60</v>
      </c>
    </row>
    <row r="427" spans="1:19" ht="18.75" hidden="1" x14ac:dyDescent="0.25">
      <c r="A427" s="11" t="str">
        <f t="shared" si="527"/>
        <v>b</v>
      </c>
      <c r="B427" s="3" t="s">
        <v>2</v>
      </c>
      <c r="C427" s="4" t="s">
        <v>6</v>
      </c>
      <c r="D427" s="19"/>
      <c r="E427" s="19"/>
      <c r="F427" s="19"/>
      <c r="G427" s="19"/>
      <c r="H427" s="19"/>
      <c r="I427" s="19">
        <f t="shared" si="530"/>
        <v>0</v>
      </c>
      <c r="J427" s="30">
        <f t="shared" si="531"/>
        <v>0</v>
      </c>
      <c r="K427" s="31" t="e">
        <f t="shared" si="532"/>
        <v>#DIV/0!</v>
      </c>
      <c r="L427" s="21">
        <v>0</v>
      </c>
      <c r="M427" s="21">
        <v>0</v>
      </c>
      <c r="N427" s="19"/>
      <c r="O427" s="19">
        <f t="shared" si="540"/>
        <v>0</v>
      </c>
      <c r="P427" s="30">
        <f t="shared" si="541"/>
        <v>0</v>
      </c>
      <c r="Q427" s="34" t="e">
        <f t="shared" si="526"/>
        <v>#DIV/0!</v>
      </c>
      <c r="R427" s="15"/>
      <c r="S427" s="10" t="s">
        <v>60</v>
      </c>
    </row>
    <row r="428" spans="1:19" ht="18.75" hidden="1" x14ac:dyDescent="0.25">
      <c r="A428" s="11" t="str">
        <f t="shared" si="527"/>
        <v>b</v>
      </c>
      <c r="B428" s="3" t="s">
        <v>2</v>
      </c>
      <c r="C428" s="5" t="s">
        <v>7</v>
      </c>
      <c r="D428" s="19"/>
      <c r="E428" s="19"/>
      <c r="F428" s="19"/>
      <c r="G428" s="19"/>
      <c r="H428" s="19"/>
      <c r="I428" s="19">
        <f t="shared" si="530"/>
        <v>0</v>
      </c>
      <c r="J428" s="30">
        <f t="shared" si="531"/>
        <v>0</v>
      </c>
      <c r="K428" s="31" t="e">
        <f t="shared" si="532"/>
        <v>#DIV/0!</v>
      </c>
      <c r="L428" s="21">
        <v>0</v>
      </c>
      <c r="M428" s="21">
        <v>0</v>
      </c>
      <c r="N428" s="19"/>
      <c r="O428" s="19">
        <f t="shared" si="540"/>
        <v>0</v>
      </c>
      <c r="P428" s="30">
        <f t="shared" si="541"/>
        <v>0</v>
      </c>
      <c r="Q428" s="34" t="e">
        <f t="shared" si="526"/>
        <v>#DIV/0!</v>
      </c>
      <c r="R428" s="15"/>
      <c r="S428" s="10" t="s">
        <v>60</v>
      </c>
    </row>
    <row r="429" spans="1:19" ht="18.75" hidden="1" x14ac:dyDescent="0.25">
      <c r="A429" s="11" t="str">
        <f t="shared" si="527"/>
        <v>b</v>
      </c>
      <c r="B429" s="3" t="s">
        <v>2</v>
      </c>
      <c r="C429" s="5" t="s">
        <v>8</v>
      </c>
      <c r="D429" s="19"/>
      <c r="E429" s="19"/>
      <c r="F429" s="19"/>
      <c r="G429" s="19"/>
      <c r="H429" s="19"/>
      <c r="I429" s="19">
        <f t="shared" si="530"/>
        <v>0</v>
      </c>
      <c r="J429" s="30">
        <f t="shared" si="531"/>
        <v>0</v>
      </c>
      <c r="K429" s="31" t="e">
        <f t="shared" si="532"/>
        <v>#DIV/0!</v>
      </c>
      <c r="L429" s="21">
        <v>0</v>
      </c>
      <c r="M429" s="21">
        <v>0</v>
      </c>
      <c r="N429" s="19"/>
      <c r="O429" s="19">
        <f t="shared" si="540"/>
        <v>0</v>
      </c>
      <c r="P429" s="30">
        <f t="shared" si="541"/>
        <v>0</v>
      </c>
      <c r="Q429" s="34" t="e">
        <f t="shared" si="526"/>
        <v>#DIV/0!</v>
      </c>
      <c r="R429" s="15"/>
      <c r="S429" s="10" t="s">
        <v>60</v>
      </c>
    </row>
    <row r="430" spans="1:19" ht="18.75" x14ac:dyDescent="0.25">
      <c r="A430" s="11" t="str">
        <f t="shared" si="527"/>
        <v>a</v>
      </c>
      <c r="B430" s="3" t="s">
        <v>2</v>
      </c>
      <c r="C430" s="5" t="s">
        <v>9</v>
      </c>
      <c r="D430" s="19"/>
      <c r="E430" s="19"/>
      <c r="F430" s="19">
        <v>429450</v>
      </c>
      <c r="G430" s="19">
        <v>332283</v>
      </c>
      <c r="H430" s="19">
        <f>374350-332283</f>
        <v>42067</v>
      </c>
      <c r="I430" s="19">
        <f t="shared" si="530"/>
        <v>374350</v>
      </c>
      <c r="J430" s="30">
        <f t="shared" si="531"/>
        <v>55100</v>
      </c>
      <c r="K430" s="31">
        <f t="shared" si="532"/>
        <v>0.87169635580393523</v>
      </c>
      <c r="L430" s="21">
        <v>725000</v>
      </c>
      <c r="M430" s="21">
        <v>725000</v>
      </c>
      <c r="N430" s="19">
        <v>126201</v>
      </c>
      <c r="O430" s="19">
        <f t="shared" si="540"/>
        <v>500551</v>
      </c>
      <c r="P430" s="30">
        <f t="shared" si="541"/>
        <v>224449</v>
      </c>
      <c r="Q430" s="34">
        <f t="shared" si="526"/>
        <v>0.69041517241379313</v>
      </c>
      <c r="R430" s="15"/>
      <c r="S430" s="10" t="s">
        <v>60</v>
      </c>
    </row>
    <row r="431" spans="1:19" ht="18.75" hidden="1" x14ac:dyDescent="0.25">
      <c r="A431" s="11" t="str">
        <f t="shared" si="527"/>
        <v>b</v>
      </c>
      <c r="B431" s="3" t="s">
        <v>2</v>
      </c>
      <c r="C431" s="5" t="s">
        <v>10</v>
      </c>
      <c r="D431" s="19"/>
      <c r="E431" s="19"/>
      <c r="F431" s="19">
        <v>0</v>
      </c>
      <c r="G431" s="19"/>
      <c r="H431" s="19"/>
      <c r="I431" s="19">
        <f t="shared" si="530"/>
        <v>0</v>
      </c>
      <c r="J431" s="30">
        <f t="shared" si="531"/>
        <v>0</v>
      </c>
      <c r="K431" s="31" t="e">
        <f t="shared" si="532"/>
        <v>#DIV/0!</v>
      </c>
      <c r="L431" s="21">
        <v>0</v>
      </c>
      <c r="M431" s="21">
        <v>0</v>
      </c>
      <c r="N431" s="19"/>
      <c r="O431" s="19">
        <f t="shared" si="540"/>
        <v>0</v>
      </c>
      <c r="P431" s="30">
        <f t="shared" si="541"/>
        <v>0</v>
      </c>
      <c r="Q431" s="34" t="e">
        <f t="shared" si="526"/>
        <v>#DIV/0!</v>
      </c>
      <c r="R431" s="15"/>
      <c r="S431" s="10" t="s">
        <v>60</v>
      </c>
    </row>
    <row r="432" spans="1:19" ht="18.75" hidden="1" x14ac:dyDescent="0.25">
      <c r="A432" s="11" t="str">
        <f t="shared" si="527"/>
        <v>b</v>
      </c>
      <c r="B432" s="3" t="s">
        <v>2</v>
      </c>
      <c r="C432" s="2" t="s">
        <v>11</v>
      </c>
      <c r="D432" s="18"/>
      <c r="E432" s="18"/>
      <c r="F432" s="18">
        <v>0</v>
      </c>
      <c r="G432" s="18"/>
      <c r="H432" s="18"/>
      <c r="I432" s="19">
        <f t="shared" si="530"/>
        <v>0</v>
      </c>
      <c r="J432" s="30">
        <f t="shared" si="531"/>
        <v>0</v>
      </c>
      <c r="K432" s="31" t="e">
        <f t="shared" si="532"/>
        <v>#DIV/0!</v>
      </c>
      <c r="L432" s="18">
        <v>0</v>
      </c>
      <c r="M432" s="18">
        <v>0</v>
      </c>
      <c r="N432" s="18"/>
      <c r="O432" s="18">
        <f t="shared" si="540"/>
        <v>0</v>
      </c>
      <c r="P432" s="32">
        <f t="shared" si="541"/>
        <v>0</v>
      </c>
      <c r="Q432" s="33" t="e">
        <f t="shared" si="526"/>
        <v>#DIV/0!</v>
      </c>
      <c r="R432" s="14"/>
      <c r="S432" s="10" t="s">
        <v>60</v>
      </c>
    </row>
    <row r="433" spans="1:19" ht="18.75" hidden="1" x14ac:dyDescent="0.25">
      <c r="A433" s="11" t="str">
        <f t="shared" si="527"/>
        <v>b</v>
      </c>
      <c r="B433" s="3" t="s">
        <v>2</v>
      </c>
      <c r="C433" s="2" t="s">
        <v>12</v>
      </c>
      <c r="D433" s="18"/>
      <c r="E433" s="18"/>
      <c r="F433" s="18">
        <v>0</v>
      </c>
      <c r="G433" s="18"/>
      <c r="H433" s="18"/>
      <c r="I433" s="19">
        <f t="shared" si="530"/>
        <v>0</v>
      </c>
      <c r="J433" s="30">
        <f t="shared" si="531"/>
        <v>0</v>
      </c>
      <c r="K433" s="31" t="e">
        <f t="shared" si="532"/>
        <v>#DIV/0!</v>
      </c>
      <c r="L433" s="18">
        <v>0</v>
      </c>
      <c r="M433" s="18">
        <v>0</v>
      </c>
      <c r="N433" s="18"/>
      <c r="O433" s="18">
        <f t="shared" si="540"/>
        <v>0</v>
      </c>
      <c r="P433" s="32">
        <f t="shared" si="541"/>
        <v>0</v>
      </c>
      <c r="Q433" s="33" t="e">
        <f t="shared" si="526"/>
        <v>#DIV/0!</v>
      </c>
      <c r="R433" s="14"/>
      <c r="S433" s="10" t="s">
        <v>60</v>
      </c>
    </row>
    <row r="434" spans="1:19" ht="18.75" hidden="1" x14ac:dyDescent="0.25">
      <c r="A434" s="11" t="str">
        <f t="shared" si="527"/>
        <v>b</v>
      </c>
      <c r="B434" s="3" t="s">
        <v>2</v>
      </c>
      <c r="C434" s="2" t="s">
        <v>13</v>
      </c>
      <c r="D434" s="18"/>
      <c r="E434" s="18"/>
      <c r="F434" s="18">
        <v>0</v>
      </c>
      <c r="G434" s="18"/>
      <c r="H434" s="18"/>
      <c r="I434" s="19">
        <f t="shared" si="530"/>
        <v>0</v>
      </c>
      <c r="J434" s="30">
        <f t="shared" si="531"/>
        <v>0</v>
      </c>
      <c r="K434" s="31" t="e">
        <f t="shared" si="532"/>
        <v>#DIV/0!</v>
      </c>
      <c r="L434" s="18">
        <v>0</v>
      </c>
      <c r="M434" s="18">
        <v>0</v>
      </c>
      <c r="N434" s="18"/>
      <c r="O434" s="18">
        <f t="shared" si="540"/>
        <v>0</v>
      </c>
      <c r="P434" s="32">
        <f t="shared" si="541"/>
        <v>0</v>
      </c>
      <c r="Q434" s="33" t="e">
        <f t="shared" si="526"/>
        <v>#DIV/0!</v>
      </c>
      <c r="R434" s="14"/>
      <c r="S434" s="10" t="s">
        <v>60</v>
      </c>
    </row>
    <row r="435" spans="1:19" ht="36.75" customHeight="1" x14ac:dyDescent="0.25">
      <c r="A435" s="11" t="str">
        <f t="shared" si="527"/>
        <v>a</v>
      </c>
      <c r="B435" s="16" t="s">
        <v>98</v>
      </c>
      <c r="C435" s="17" t="s">
        <v>49</v>
      </c>
      <c r="D435" s="19">
        <f t="shared" ref="D435:F435" si="542">D436+D444+D445+D446</f>
        <v>0</v>
      </c>
      <c r="E435" s="19">
        <f t="shared" ref="E435" si="543">E436+E444+E445+E446</f>
        <v>48278</v>
      </c>
      <c r="F435" s="19">
        <f t="shared" si="542"/>
        <v>19113100</v>
      </c>
      <c r="G435" s="19">
        <f t="shared" ref="G435:H435" si="544">G436+G444+G445+G446</f>
        <v>16570702</v>
      </c>
      <c r="H435" s="19">
        <f t="shared" si="544"/>
        <v>2418272</v>
      </c>
      <c r="I435" s="19">
        <f t="shared" si="530"/>
        <v>18988974</v>
      </c>
      <c r="J435" s="30">
        <f t="shared" si="531"/>
        <v>124126</v>
      </c>
      <c r="K435" s="31">
        <f t="shared" si="532"/>
        <v>0.99350571074289362</v>
      </c>
      <c r="L435" s="20">
        <f t="shared" ref="L435:M435" si="545">L436+L444+L445+L446</f>
        <v>26000000</v>
      </c>
      <c r="M435" s="20">
        <f t="shared" si="545"/>
        <v>26000000</v>
      </c>
      <c r="N435" s="19">
        <f t="shared" ref="N435" si="546">N436+N444+N445+N446</f>
        <v>6283101</v>
      </c>
      <c r="O435" s="19">
        <f t="shared" ref="O435" si="547">O436+O444+O445+O446</f>
        <v>25272075</v>
      </c>
      <c r="P435" s="30">
        <f t="shared" ref="P435" si="548">P436+P444+P445+P446</f>
        <v>727925</v>
      </c>
      <c r="Q435" s="34">
        <f t="shared" si="526"/>
        <v>0.97200288461538464</v>
      </c>
      <c r="R435" s="15"/>
      <c r="S435" s="10" t="s">
        <v>60</v>
      </c>
    </row>
    <row r="436" spans="1:19" ht="18.75" x14ac:dyDescent="0.25">
      <c r="A436" s="11" t="str">
        <f t="shared" si="527"/>
        <v>a</v>
      </c>
      <c r="B436" s="1" t="s">
        <v>2</v>
      </c>
      <c r="C436" s="2" t="s">
        <v>3</v>
      </c>
      <c r="D436" s="18">
        <f t="shared" ref="D436:H436" si="549">D437+D438+D439+D440+D441+D442+D443</f>
        <v>0</v>
      </c>
      <c r="E436" s="18">
        <f t="shared" ref="E436" si="550">E437+E438+E439+E440+E441+E442+E443</f>
        <v>48278</v>
      </c>
      <c r="F436" s="18">
        <f t="shared" si="549"/>
        <v>19113100</v>
      </c>
      <c r="G436" s="18">
        <f t="shared" si="549"/>
        <v>16570702</v>
      </c>
      <c r="H436" s="18">
        <f t="shared" si="549"/>
        <v>2418272</v>
      </c>
      <c r="I436" s="19">
        <f t="shared" si="530"/>
        <v>18988974</v>
      </c>
      <c r="J436" s="30">
        <f t="shared" si="531"/>
        <v>124126</v>
      </c>
      <c r="K436" s="31">
        <f t="shared" si="532"/>
        <v>0.99350571074289362</v>
      </c>
      <c r="L436" s="18">
        <f t="shared" ref="L436:M436" si="551">L437+L438+L439+L440+L441+L442+L443</f>
        <v>26000000</v>
      </c>
      <c r="M436" s="18">
        <f t="shared" si="551"/>
        <v>26000000</v>
      </c>
      <c r="N436" s="18">
        <f t="shared" ref="N436:P436" si="552">N437+N438+N439+N440+N441+N442+N443</f>
        <v>6283101</v>
      </c>
      <c r="O436" s="18">
        <f t="shared" si="552"/>
        <v>25272075</v>
      </c>
      <c r="P436" s="32">
        <f t="shared" si="552"/>
        <v>727925</v>
      </c>
      <c r="Q436" s="33">
        <f t="shared" si="526"/>
        <v>0.97200288461538464</v>
      </c>
      <c r="R436" s="14"/>
      <c r="S436" s="10" t="s">
        <v>60</v>
      </c>
    </row>
    <row r="437" spans="1:19" ht="18.75" hidden="1" x14ac:dyDescent="0.25">
      <c r="A437" s="11" t="str">
        <f t="shared" si="527"/>
        <v>b</v>
      </c>
      <c r="B437" s="3" t="s">
        <v>2</v>
      </c>
      <c r="C437" s="4" t="s">
        <v>4</v>
      </c>
      <c r="D437" s="19"/>
      <c r="E437" s="19"/>
      <c r="F437" s="19"/>
      <c r="G437" s="19"/>
      <c r="H437" s="19"/>
      <c r="I437" s="19">
        <f t="shared" si="530"/>
        <v>0</v>
      </c>
      <c r="J437" s="30">
        <f t="shared" si="531"/>
        <v>0</v>
      </c>
      <c r="K437" s="31" t="e">
        <f t="shared" si="532"/>
        <v>#DIV/0!</v>
      </c>
      <c r="L437" s="21">
        <v>0</v>
      </c>
      <c r="M437" s="21">
        <v>0</v>
      </c>
      <c r="N437" s="19"/>
      <c r="O437" s="19">
        <f t="shared" ref="O437:O446" si="553">I437+N437</f>
        <v>0</v>
      </c>
      <c r="P437" s="30">
        <f t="shared" ref="P437:P446" si="554">M437-O437</f>
        <v>0</v>
      </c>
      <c r="Q437" s="34" t="e">
        <f t="shared" si="526"/>
        <v>#DIV/0!</v>
      </c>
      <c r="R437" s="15"/>
      <c r="S437" s="10" t="s">
        <v>60</v>
      </c>
    </row>
    <row r="438" spans="1:19" ht="18.75" x14ac:dyDescent="0.25">
      <c r="A438" s="11" t="str">
        <f t="shared" si="527"/>
        <v>a</v>
      </c>
      <c r="B438" s="3" t="s">
        <v>2</v>
      </c>
      <c r="C438" s="4" t="s">
        <v>5</v>
      </c>
      <c r="D438" s="19"/>
      <c r="E438" s="19"/>
      <c r="F438" s="19">
        <v>85000</v>
      </c>
      <c r="G438" s="19">
        <v>52377</v>
      </c>
      <c r="H438" s="19"/>
      <c r="I438" s="19">
        <f t="shared" si="530"/>
        <v>52377</v>
      </c>
      <c r="J438" s="30">
        <f t="shared" si="531"/>
        <v>32623</v>
      </c>
      <c r="K438" s="31">
        <f t="shared" si="532"/>
        <v>0.61619999999999997</v>
      </c>
      <c r="L438" s="21">
        <v>30000</v>
      </c>
      <c r="M438" s="21">
        <v>122500</v>
      </c>
      <c r="N438" s="19">
        <v>70123</v>
      </c>
      <c r="O438" s="19">
        <f t="shared" si="553"/>
        <v>122500</v>
      </c>
      <c r="P438" s="30">
        <f t="shared" si="554"/>
        <v>0</v>
      </c>
      <c r="Q438" s="34">
        <f t="shared" si="526"/>
        <v>1</v>
      </c>
      <c r="R438" s="15"/>
      <c r="S438" s="10" t="s">
        <v>60</v>
      </c>
    </row>
    <row r="439" spans="1:19" ht="18.75" hidden="1" x14ac:dyDescent="0.25">
      <c r="A439" s="11" t="str">
        <f t="shared" si="527"/>
        <v>b</v>
      </c>
      <c r="B439" s="3" t="s">
        <v>2</v>
      </c>
      <c r="C439" s="4" t="s">
        <v>6</v>
      </c>
      <c r="D439" s="19"/>
      <c r="E439" s="19"/>
      <c r="F439" s="19"/>
      <c r="G439" s="19"/>
      <c r="H439" s="19"/>
      <c r="I439" s="19">
        <f t="shared" si="530"/>
        <v>0</v>
      </c>
      <c r="J439" s="30">
        <f t="shared" si="531"/>
        <v>0</v>
      </c>
      <c r="K439" s="31" t="e">
        <f t="shared" si="532"/>
        <v>#DIV/0!</v>
      </c>
      <c r="L439" s="21"/>
      <c r="M439" s="21"/>
      <c r="N439" s="19"/>
      <c r="O439" s="19">
        <f t="shared" si="553"/>
        <v>0</v>
      </c>
      <c r="P439" s="30">
        <f t="shared" si="554"/>
        <v>0</v>
      </c>
      <c r="Q439" s="34" t="e">
        <f t="shared" si="526"/>
        <v>#DIV/0!</v>
      </c>
      <c r="R439" s="15"/>
      <c r="S439" s="10" t="s">
        <v>60</v>
      </c>
    </row>
    <row r="440" spans="1:19" ht="18.75" hidden="1" x14ac:dyDescent="0.25">
      <c r="A440" s="11" t="str">
        <f t="shared" si="527"/>
        <v>b</v>
      </c>
      <c r="B440" s="3" t="s">
        <v>2</v>
      </c>
      <c r="C440" s="5" t="s">
        <v>7</v>
      </c>
      <c r="D440" s="19"/>
      <c r="E440" s="19"/>
      <c r="F440" s="19"/>
      <c r="G440" s="19"/>
      <c r="H440" s="19"/>
      <c r="I440" s="19">
        <f t="shared" si="530"/>
        <v>0</v>
      </c>
      <c r="J440" s="30">
        <f t="shared" si="531"/>
        <v>0</v>
      </c>
      <c r="K440" s="31" t="e">
        <f t="shared" si="532"/>
        <v>#DIV/0!</v>
      </c>
      <c r="L440" s="21"/>
      <c r="M440" s="21"/>
      <c r="N440" s="19"/>
      <c r="O440" s="19">
        <f t="shared" si="553"/>
        <v>0</v>
      </c>
      <c r="P440" s="30">
        <f t="shared" si="554"/>
        <v>0</v>
      </c>
      <c r="Q440" s="34" t="e">
        <f t="shared" si="526"/>
        <v>#DIV/0!</v>
      </c>
      <c r="R440" s="15"/>
      <c r="S440" s="10" t="s">
        <v>60</v>
      </c>
    </row>
    <row r="441" spans="1:19" ht="18.75" hidden="1" x14ac:dyDescent="0.25">
      <c r="A441" s="11" t="str">
        <f t="shared" si="527"/>
        <v>b</v>
      </c>
      <c r="B441" s="3" t="s">
        <v>2</v>
      </c>
      <c r="C441" s="5" t="s">
        <v>8</v>
      </c>
      <c r="D441" s="19"/>
      <c r="E441" s="19"/>
      <c r="F441" s="19"/>
      <c r="G441" s="19"/>
      <c r="H441" s="19"/>
      <c r="I441" s="19">
        <f t="shared" si="530"/>
        <v>0</v>
      </c>
      <c r="J441" s="30">
        <f t="shared" si="531"/>
        <v>0</v>
      </c>
      <c r="K441" s="31" t="e">
        <f t="shared" si="532"/>
        <v>#DIV/0!</v>
      </c>
      <c r="L441" s="21"/>
      <c r="M441" s="21"/>
      <c r="N441" s="19"/>
      <c r="O441" s="19">
        <f t="shared" si="553"/>
        <v>0</v>
      </c>
      <c r="P441" s="30">
        <f t="shared" si="554"/>
        <v>0</v>
      </c>
      <c r="Q441" s="34" t="e">
        <f t="shared" si="526"/>
        <v>#DIV/0!</v>
      </c>
      <c r="R441" s="15"/>
      <c r="S441" s="10" t="s">
        <v>60</v>
      </c>
    </row>
    <row r="442" spans="1:19" ht="18.75" x14ac:dyDescent="0.25">
      <c r="A442" s="11" t="str">
        <f t="shared" si="527"/>
        <v>a</v>
      </c>
      <c r="B442" s="3" t="s">
        <v>2</v>
      </c>
      <c r="C442" s="5" t="s">
        <v>9</v>
      </c>
      <c r="D442" s="19"/>
      <c r="E442" s="19">
        <v>48278</v>
      </c>
      <c r="F442" s="19">
        <v>18827590</v>
      </c>
      <c r="G442" s="19">
        <v>16409318</v>
      </c>
      <c r="H442" s="19">
        <v>2418272</v>
      </c>
      <c r="I442" s="19">
        <f t="shared" si="530"/>
        <v>18827590</v>
      </c>
      <c r="J442" s="30">
        <f t="shared" si="531"/>
        <v>0</v>
      </c>
      <c r="K442" s="31">
        <f t="shared" si="532"/>
        <v>1</v>
      </c>
      <c r="L442" s="21">
        <v>25970000</v>
      </c>
      <c r="M442" s="21">
        <v>25676990</v>
      </c>
      <c r="N442" s="19">
        <v>6121475</v>
      </c>
      <c r="O442" s="19">
        <f t="shared" si="553"/>
        <v>24949065</v>
      </c>
      <c r="P442" s="30">
        <f t="shared" si="554"/>
        <v>727925</v>
      </c>
      <c r="Q442" s="34">
        <f t="shared" si="526"/>
        <v>0.97165068802846444</v>
      </c>
      <c r="R442" s="15"/>
      <c r="S442" s="10" t="s">
        <v>60</v>
      </c>
    </row>
    <row r="443" spans="1:19" ht="18.75" x14ac:dyDescent="0.25">
      <c r="A443" s="11" t="str">
        <f t="shared" si="527"/>
        <v>a</v>
      </c>
      <c r="B443" s="3" t="s">
        <v>2</v>
      </c>
      <c r="C443" s="5" t="s">
        <v>10</v>
      </c>
      <c r="D443" s="19"/>
      <c r="E443" s="19"/>
      <c r="F443" s="19">
        <v>200510</v>
      </c>
      <c r="G443" s="19">
        <v>109007</v>
      </c>
      <c r="H443" s="19"/>
      <c r="I443" s="19">
        <f t="shared" si="530"/>
        <v>109007</v>
      </c>
      <c r="J443" s="30">
        <f t="shared" si="531"/>
        <v>91503</v>
      </c>
      <c r="K443" s="31">
        <f t="shared" si="532"/>
        <v>0.54364869582564457</v>
      </c>
      <c r="L443" s="21">
        <v>0</v>
      </c>
      <c r="M443" s="21">
        <v>200510</v>
      </c>
      <c r="N443" s="19">
        <v>91503</v>
      </c>
      <c r="O443" s="19">
        <f t="shared" si="553"/>
        <v>200510</v>
      </c>
      <c r="P443" s="30">
        <f t="shared" si="554"/>
        <v>0</v>
      </c>
      <c r="Q443" s="34">
        <f t="shared" si="526"/>
        <v>1</v>
      </c>
      <c r="R443" s="15"/>
      <c r="S443" s="10" t="s">
        <v>60</v>
      </c>
    </row>
    <row r="444" spans="1:19" ht="18.75" hidden="1" x14ac:dyDescent="0.25">
      <c r="A444" s="11" t="str">
        <f t="shared" si="527"/>
        <v>b</v>
      </c>
      <c r="B444" s="3" t="s">
        <v>2</v>
      </c>
      <c r="C444" s="2" t="s">
        <v>11</v>
      </c>
      <c r="D444" s="18"/>
      <c r="E444" s="18"/>
      <c r="F444" s="18">
        <v>0</v>
      </c>
      <c r="G444" s="18"/>
      <c r="H444" s="18"/>
      <c r="I444" s="19">
        <f t="shared" si="530"/>
        <v>0</v>
      </c>
      <c r="J444" s="30">
        <f t="shared" si="531"/>
        <v>0</v>
      </c>
      <c r="K444" s="31" t="e">
        <f t="shared" si="532"/>
        <v>#DIV/0!</v>
      </c>
      <c r="L444" s="18">
        <v>0</v>
      </c>
      <c r="M444" s="18">
        <v>0</v>
      </c>
      <c r="N444" s="18"/>
      <c r="O444" s="18">
        <f t="shared" si="553"/>
        <v>0</v>
      </c>
      <c r="P444" s="32">
        <f t="shared" si="554"/>
        <v>0</v>
      </c>
      <c r="Q444" s="33" t="e">
        <f t="shared" si="526"/>
        <v>#DIV/0!</v>
      </c>
      <c r="R444" s="14"/>
      <c r="S444" s="10" t="s">
        <v>60</v>
      </c>
    </row>
    <row r="445" spans="1:19" ht="18.75" hidden="1" x14ac:dyDescent="0.25">
      <c r="A445" s="11" t="str">
        <f t="shared" si="527"/>
        <v>b</v>
      </c>
      <c r="B445" s="3" t="s">
        <v>2</v>
      </c>
      <c r="C445" s="2" t="s">
        <v>12</v>
      </c>
      <c r="D445" s="18"/>
      <c r="E445" s="18"/>
      <c r="F445" s="18">
        <v>0</v>
      </c>
      <c r="G445" s="18"/>
      <c r="H445" s="18"/>
      <c r="I445" s="19">
        <f t="shared" si="530"/>
        <v>0</v>
      </c>
      <c r="J445" s="30">
        <f t="shared" si="531"/>
        <v>0</v>
      </c>
      <c r="K445" s="31" t="e">
        <f t="shared" si="532"/>
        <v>#DIV/0!</v>
      </c>
      <c r="L445" s="18">
        <v>0</v>
      </c>
      <c r="M445" s="18">
        <v>0</v>
      </c>
      <c r="N445" s="18"/>
      <c r="O445" s="18">
        <f t="shared" si="553"/>
        <v>0</v>
      </c>
      <c r="P445" s="32">
        <f t="shared" si="554"/>
        <v>0</v>
      </c>
      <c r="Q445" s="33" t="e">
        <f t="shared" si="526"/>
        <v>#DIV/0!</v>
      </c>
      <c r="R445" s="14"/>
      <c r="S445" s="10" t="s">
        <v>60</v>
      </c>
    </row>
    <row r="446" spans="1:19" ht="18.75" hidden="1" x14ac:dyDescent="0.25">
      <c r="A446" s="11" t="str">
        <f t="shared" si="527"/>
        <v>b</v>
      </c>
      <c r="B446" s="3" t="s">
        <v>2</v>
      </c>
      <c r="C446" s="2" t="s">
        <v>13</v>
      </c>
      <c r="D446" s="18"/>
      <c r="E446" s="18"/>
      <c r="F446" s="18">
        <v>0</v>
      </c>
      <c r="G446" s="18"/>
      <c r="H446" s="18"/>
      <c r="I446" s="19">
        <f t="shared" si="530"/>
        <v>0</v>
      </c>
      <c r="J446" s="30">
        <f t="shared" si="531"/>
        <v>0</v>
      </c>
      <c r="K446" s="31" t="e">
        <f t="shared" si="532"/>
        <v>#DIV/0!</v>
      </c>
      <c r="L446" s="18">
        <v>0</v>
      </c>
      <c r="M446" s="18">
        <v>0</v>
      </c>
      <c r="N446" s="18"/>
      <c r="O446" s="18">
        <f t="shared" si="553"/>
        <v>0</v>
      </c>
      <c r="P446" s="32">
        <f t="shared" si="554"/>
        <v>0</v>
      </c>
      <c r="Q446" s="33" t="e">
        <f t="shared" si="526"/>
        <v>#DIV/0!</v>
      </c>
      <c r="R446" s="14"/>
      <c r="S446" s="10" t="s">
        <v>60</v>
      </c>
    </row>
    <row r="447" spans="1:19" ht="29.25" customHeight="1" x14ac:dyDescent="0.25">
      <c r="A447" s="11" t="str">
        <f t="shared" si="527"/>
        <v>a</v>
      </c>
      <c r="B447" s="16" t="s">
        <v>99</v>
      </c>
      <c r="C447" s="17" t="s">
        <v>50</v>
      </c>
      <c r="D447" s="19">
        <f t="shared" ref="D447:F447" si="555">D448+D456+D457+D458</f>
        <v>0</v>
      </c>
      <c r="E447" s="19"/>
      <c r="F447" s="19">
        <f t="shared" si="555"/>
        <v>20000000</v>
      </c>
      <c r="G447" s="19">
        <f t="shared" ref="G447:H447" si="556">G448+G456+G457+G458</f>
        <v>19726370</v>
      </c>
      <c r="H447" s="19">
        <f t="shared" si="556"/>
        <v>2273630</v>
      </c>
      <c r="I447" s="19">
        <f t="shared" si="530"/>
        <v>22000000</v>
      </c>
      <c r="J447" s="30">
        <f t="shared" si="531"/>
        <v>-2000000</v>
      </c>
      <c r="K447" s="31">
        <f t="shared" si="532"/>
        <v>1.1000000000000001</v>
      </c>
      <c r="L447" s="20">
        <f t="shared" ref="L447:M447" si="557">L448+L456+L457+L458</f>
        <v>20000000</v>
      </c>
      <c r="M447" s="20">
        <f t="shared" si="557"/>
        <v>20000000</v>
      </c>
      <c r="N447" s="19">
        <f t="shared" ref="N447" si="558">N448+N456+N457+N458</f>
        <v>4755000</v>
      </c>
      <c r="O447" s="19">
        <f t="shared" ref="O447" si="559">O448+O456+O457+O458</f>
        <v>26755000</v>
      </c>
      <c r="P447" s="30">
        <f t="shared" ref="P447" si="560">P448+P456+P457+P458</f>
        <v>-6755000</v>
      </c>
      <c r="Q447" s="34">
        <f t="shared" si="526"/>
        <v>1.33775</v>
      </c>
      <c r="R447" s="15"/>
      <c r="S447" s="10" t="s">
        <v>60</v>
      </c>
    </row>
    <row r="448" spans="1:19" ht="18.75" x14ac:dyDescent="0.25">
      <c r="A448" s="11" t="str">
        <f t="shared" si="527"/>
        <v>a</v>
      </c>
      <c r="B448" s="1" t="s">
        <v>2</v>
      </c>
      <c r="C448" s="2" t="s">
        <v>3</v>
      </c>
      <c r="D448" s="18">
        <f t="shared" ref="D448:H448" si="561">D449+D450+D451+D452+D453+D454+D455</f>
        <v>0</v>
      </c>
      <c r="E448" s="18"/>
      <c r="F448" s="18">
        <f t="shared" si="561"/>
        <v>20000000</v>
      </c>
      <c r="G448" s="18">
        <f t="shared" si="561"/>
        <v>19726370</v>
      </c>
      <c r="H448" s="18">
        <f t="shared" si="561"/>
        <v>2273630</v>
      </c>
      <c r="I448" s="19">
        <f t="shared" si="530"/>
        <v>22000000</v>
      </c>
      <c r="J448" s="30">
        <f t="shared" si="531"/>
        <v>-2000000</v>
      </c>
      <c r="K448" s="31">
        <f t="shared" si="532"/>
        <v>1.1000000000000001</v>
      </c>
      <c r="L448" s="18">
        <f t="shared" ref="L448:M448" si="562">L449+L450+L451+L452+L453+L454+L455</f>
        <v>20000000</v>
      </c>
      <c r="M448" s="18">
        <f t="shared" si="562"/>
        <v>20000000</v>
      </c>
      <c r="N448" s="18">
        <f t="shared" ref="N448:P448" si="563">N449+N450+N451+N452+N453+N454+N455</f>
        <v>4755000</v>
      </c>
      <c r="O448" s="18">
        <f t="shared" si="563"/>
        <v>26755000</v>
      </c>
      <c r="P448" s="32">
        <f t="shared" si="563"/>
        <v>-6755000</v>
      </c>
      <c r="Q448" s="33">
        <f t="shared" si="526"/>
        <v>1.33775</v>
      </c>
      <c r="R448" s="14"/>
      <c r="S448" s="10" t="s">
        <v>60</v>
      </c>
    </row>
    <row r="449" spans="1:19" ht="18.75" hidden="1" x14ac:dyDescent="0.25">
      <c r="A449" s="11" t="str">
        <f t="shared" si="527"/>
        <v>b</v>
      </c>
      <c r="B449" s="3" t="s">
        <v>2</v>
      </c>
      <c r="C449" s="4" t="s">
        <v>4</v>
      </c>
      <c r="D449" s="19"/>
      <c r="E449" s="19"/>
      <c r="F449" s="19">
        <v>0</v>
      </c>
      <c r="G449" s="19"/>
      <c r="H449" s="19"/>
      <c r="I449" s="19">
        <f t="shared" si="530"/>
        <v>0</v>
      </c>
      <c r="J449" s="30">
        <f t="shared" si="531"/>
        <v>0</v>
      </c>
      <c r="K449" s="31" t="e">
        <f t="shared" si="532"/>
        <v>#DIV/0!</v>
      </c>
      <c r="L449" s="21">
        <v>0</v>
      </c>
      <c r="M449" s="21">
        <v>0</v>
      </c>
      <c r="N449" s="19"/>
      <c r="O449" s="19">
        <f t="shared" ref="O449:O458" si="564">I449+N449</f>
        <v>0</v>
      </c>
      <c r="P449" s="30">
        <f t="shared" ref="P449:P458" si="565">M449-O449</f>
        <v>0</v>
      </c>
      <c r="Q449" s="34" t="e">
        <f t="shared" si="526"/>
        <v>#DIV/0!</v>
      </c>
      <c r="R449" s="15"/>
      <c r="S449" s="10" t="s">
        <v>60</v>
      </c>
    </row>
    <row r="450" spans="1:19" ht="18.75" hidden="1" x14ac:dyDescent="0.25">
      <c r="A450" s="11" t="str">
        <f t="shared" si="527"/>
        <v>b</v>
      </c>
      <c r="B450" s="3" t="s">
        <v>2</v>
      </c>
      <c r="C450" s="4" t="s">
        <v>5</v>
      </c>
      <c r="D450" s="19"/>
      <c r="E450" s="19"/>
      <c r="F450" s="19"/>
      <c r="G450" s="19"/>
      <c r="H450" s="19"/>
      <c r="I450" s="19">
        <f t="shared" si="530"/>
        <v>0</v>
      </c>
      <c r="J450" s="30">
        <f t="shared" si="531"/>
        <v>0</v>
      </c>
      <c r="K450" s="31" t="e">
        <f t="shared" si="532"/>
        <v>#DIV/0!</v>
      </c>
      <c r="L450" s="21"/>
      <c r="M450" s="21"/>
      <c r="N450" s="19"/>
      <c r="O450" s="19">
        <f t="shared" si="564"/>
        <v>0</v>
      </c>
      <c r="P450" s="30">
        <f t="shared" si="565"/>
        <v>0</v>
      </c>
      <c r="Q450" s="34" t="e">
        <f t="shared" si="526"/>
        <v>#DIV/0!</v>
      </c>
      <c r="R450" s="15"/>
      <c r="S450" s="10" t="s">
        <v>60</v>
      </c>
    </row>
    <row r="451" spans="1:19" ht="18.75" hidden="1" x14ac:dyDescent="0.25">
      <c r="A451" s="11" t="str">
        <f t="shared" si="527"/>
        <v>b</v>
      </c>
      <c r="B451" s="3" t="s">
        <v>2</v>
      </c>
      <c r="C451" s="4" t="s">
        <v>6</v>
      </c>
      <c r="D451" s="19"/>
      <c r="E451" s="19"/>
      <c r="F451" s="19"/>
      <c r="G451" s="19"/>
      <c r="H451" s="19"/>
      <c r="I451" s="19">
        <f t="shared" si="530"/>
        <v>0</v>
      </c>
      <c r="J451" s="30">
        <f t="shared" si="531"/>
        <v>0</v>
      </c>
      <c r="K451" s="31" t="e">
        <f t="shared" si="532"/>
        <v>#DIV/0!</v>
      </c>
      <c r="L451" s="21"/>
      <c r="M451" s="21"/>
      <c r="N451" s="19"/>
      <c r="O451" s="19">
        <f t="shared" si="564"/>
        <v>0</v>
      </c>
      <c r="P451" s="30">
        <f t="shared" si="565"/>
        <v>0</v>
      </c>
      <c r="Q451" s="34" t="e">
        <f t="shared" si="526"/>
        <v>#DIV/0!</v>
      </c>
      <c r="R451" s="15"/>
      <c r="S451" s="10" t="s">
        <v>60</v>
      </c>
    </row>
    <row r="452" spans="1:19" ht="18.75" hidden="1" x14ac:dyDescent="0.25">
      <c r="A452" s="11" t="str">
        <f t="shared" si="527"/>
        <v>b</v>
      </c>
      <c r="B452" s="3" t="s">
        <v>2</v>
      </c>
      <c r="C452" s="5" t="s">
        <v>7</v>
      </c>
      <c r="D452" s="19"/>
      <c r="E452" s="19"/>
      <c r="F452" s="19"/>
      <c r="G452" s="19"/>
      <c r="H452" s="19"/>
      <c r="I452" s="19">
        <f t="shared" si="530"/>
        <v>0</v>
      </c>
      <c r="J452" s="30">
        <f t="shared" si="531"/>
        <v>0</v>
      </c>
      <c r="K452" s="31" t="e">
        <f t="shared" si="532"/>
        <v>#DIV/0!</v>
      </c>
      <c r="L452" s="21"/>
      <c r="M452" s="21"/>
      <c r="N452" s="19"/>
      <c r="O452" s="19">
        <f t="shared" si="564"/>
        <v>0</v>
      </c>
      <c r="P452" s="30">
        <f t="shared" si="565"/>
        <v>0</v>
      </c>
      <c r="Q452" s="34" t="e">
        <f t="shared" si="526"/>
        <v>#DIV/0!</v>
      </c>
      <c r="R452" s="15"/>
      <c r="S452" s="10" t="s">
        <v>60</v>
      </c>
    </row>
    <row r="453" spans="1:19" ht="18.75" hidden="1" x14ac:dyDescent="0.25">
      <c r="A453" s="11" t="str">
        <f t="shared" si="527"/>
        <v>b</v>
      </c>
      <c r="B453" s="3" t="s">
        <v>2</v>
      </c>
      <c r="C453" s="5" t="s">
        <v>8</v>
      </c>
      <c r="D453" s="19"/>
      <c r="E453" s="19"/>
      <c r="F453" s="19"/>
      <c r="G453" s="19"/>
      <c r="H453" s="19"/>
      <c r="I453" s="19">
        <f t="shared" si="530"/>
        <v>0</v>
      </c>
      <c r="J453" s="30">
        <f t="shared" si="531"/>
        <v>0</v>
      </c>
      <c r="K453" s="31" t="e">
        <f t="shared" si="532"/>
        <v>#DIV/0!</v>
      </c>
      <c r="L453" s="21"/>
      <c r="M453" s="21"/>
      <c r="N453" s="19"/>
      <c r="O453" s="19">
        <f t="shared" si="564"/>
        <v>0</v>
      </c>
      <c r="P453" s="30">
        <f t="shared" si="565"/>
        <v>0</v>
      </c>
      <c r="Q453" s="34" t="e">
        <f t="shared" si="526"/>
        <v>#DIV/0!</v>
      </c>
      <c r="R453" s="15"/>
      <c r="S453" s="10" t="s">
        <v>60</v>
      </c>
    </row>
    <row r="454" spans="1:19" ht="18.75" x14ac:dyDescent="0.25">
      <c r="A454" s="11" t="str">
        <f t="shared" si="527"/>
        <v>a</v>
      </c>
      <c r="B454" s="3" t="s">
        <v>2</v>
      </c>
      <c r="C454" s="5" t="s">
        <v>9</v>
      </c>
      <c r="D454" s="19"/>
      <c r="E454" s="19"/>
      <c r="F454" s="19">
        <v>20000000</v>
      </c>
      <c r="G454" s="19">
        <v>19726370</v>
      </c>
      <c r="H454" s="19">
        <v>2273630</v>
      </c>
      <c r="I454" s="19">
        <f t="shared" si="530"/>
        <v>22000000</v>
      </c>
      <c r="J454" s="30">
        <f t="shared" si="531"/>
        <v>-2000000</v>
      </c>
      <c r="K454" s="31">
        <f t="shared" si="532"/>
        <v>1.1000000000000001</v>
      </c>
      <c r="L454" s="21">
        <v>20000000</v>
      </c>
      <c r="M454" s="21">
        <v>20000000</v>
      </c>
      <c r="N454" s="19">
        <v>4755000</v>
      </c>
      <c r="O454" s="19">
        <f t="shared" si="564"/>
        <v>26755000</v>
      </c>
      <c r="P454" s="30">
        <f t="shared" si="565"/>
        <v>-6755000</v>
      </c>
      <c r="Q454" s="34">
        <f t="shared" si="526"/>
        <v>1.33775</v>
      </c>
      <c r="R454" s="15"/>
      <c r="S454" s="10" t="s">
        <v>60</v>
      </c>
    </row>
    <row r="455" spans="1:19" ht="18.75" hidden="1" x14ac:dyDescent="0.25">
      <c r="A455" s="11" t="str">
        <f t="shared" si="527"/>
        <v>b</v>
      </c>
      <c r="B455" s="3" t="s">
        <v>2</v>
      </c>
      <c r="C455" s="5" t="s">
        <v>10</v>
      </c>
      <c r="D455" s="19"/>
      <c r="E455" s="19"/>
      <c r="F455" s="19">
        <v>0</v>
      </c>
      <c r="G455" s="19"/>
      <c r="H455" s="19"/>
      <c r="I455" s="19">
        <f t="shared" si="530"/>
        <v>0</v>
      </c>
      <c r="J455" s="30">
        <f t="shared" si="531"/>
        <v>0</v>
      </c>
      <c r="K455" s="31" t="e">
        <f t="shared" si="532"/>
        <v>#DIV/0!</v>
      </c>
      <c r="L455" s="21">
        <v>0</v>
      </c>
      <c r="M455" s="21">
        <v>0</v>
      </c>
      <c r="N455" s="19"/>
      <c r="O455" s="19">
        <f t="shared" si="564"/>
        <v>0</v>
      </c>
      <c r="P455" s="30">
        <f t="shared" si="565"/>
        <v>0</v>
      </c>
      <c r="Q455" s="34" t="e">
        <f t="shared" si="526"/>
        <v>#DIV/0!</v>
      </c>
      <c r="R455" s="15"/>
      <c r="S455" s="10" t="s">
        <v>60</v>
      </c>
    </row>
    <row r="456" spans="1:19" ht="18.75" hidden="1" x14ac:dyDescent="0.25">
      <c r="A456" s="11" t="str">
        <f t="shared" si="527"/>
        <v>b</v>
      </c>
      <c r="B456" s="3" t="s">
        <v>2</v>
      </c>
      <c r="C456" s="2" t="s">
        <v>11</v>
      </c>
      <c r="D456" s="18"/>
      <c r="E456" s="18"/>
      <c r="F456" s="18">
        <v>0</v>
      </c>
      <c r="G456" s="18"/>
      <c r="H456" s="18"/>
      <c r="I456" s="19">
        <f t="shared" si="530"/>
        <v>0</v>
      </c>
      <c r="J456" s="30">
        <f t="shared" si="531"/>
        <v>0</v>
      </c>
      <c r="K456" s="31" t="e">
        <f t="shared" si="532"/>
        <v>#DIV/0!</v>
      </c>
      <c r="L456" s="18">
        <v>0</v>
      </c>
      <c r="M456" s="18">
        <v>0</v>
      </c>
      <c r="N456" s="18"/>
      <c r="O456" s="18">
        <f t="shared" si="564"/>
        <v>0</v>
      </c>
      <c r="P456" s="32">
        <f t="shared" si="565"/>
        <v>0</v>
      </c>
      <c r="Q456" s="33" t="e">
        <f t="shared" ref="Q456:Q482" si="566">O456/M456</f>
        <v>#DIV/0!</v>
      </c>
      <c r="R456" s="14"/>
      <c r="S456" s="10" t="s">
        <v>60</v>
      </c>
    </row>
    <row r="457" spans="1:19" ht="18.75" hidden="1" x14ac:dyDescent="0.25">
      <c r="A457" s="11" t="str">
        <f t="shared" si="527"/>
        <v>b</v>
      </c>
      <c r="B457" s="3" t="s">
        <v>2</v>
      </c>
      <c r="C457" s="2" t="s">
        <v>12</v>
      </c>
      <c r="D457" s="18"/>
      <c r="E457" s="18"/>
      <c r="F457" s="18">
        <v>0</v>
      </c>
      <c r="G457" s="18"/>
      <c r="H457" s="18"/>
      <c r="I457" s="19">
        <f t="shared" si="530"/>
        <v>0</v>
      </c>
      <c r="J457" s="30">
        <f t="shared" si="531"/>
        <v>0</v>
      </c>
      <c r="K457" s="31" t="e">
        <f t="shared" si="532"/>
        <v>#DIV/0!</v>
      </c>
      <c r="L457" s="18">
        <v>0</v>
      </c>
      <c r="M457" s="18">
        <v>0</v>
      </c>
      <c r="N457" s="18"/>
      <c r="O457" s="18">
        <f t="shared" si="564"/>
        <v>0</v>
      </c>
      <c r="P457" s="32">
        <f t="shared" si="565"/>
        <v>0</v>
      </c>
      <c r="Q457" s="33" t="e">
        <f t="shared" si="566"/>
        <v>#DIV/0!</v>
      </c>
      <c r="R457" s="14"/>
      <c r="S457" s="10" t="s">
        <v>60</v>
      </c>
    </row>
    <row r="458" spans="1:19" ht="18.75" hidden="1" x14ac:dyDescent="0.25">
      <c r="A458" s="11" t="str">
        <f t="shared" si="527"/>
        <v>b</v>
      </c>
      <c r="B458" s="3" t="s">
        <v>2</v>
      </c>
      <c r="C458" s="2" t="s">
        <v>13</v>
      </c>
      <c r="D458" s="18"/>
      <c r="E458" s="18"/>
      <c r="F458" s="18">
        <v>0</v>
      </c>
      <c r="G458" s="18"/>
      <c r="H458" s="18"/>
      <c r="I458" s="19">
        <f t="shared" si="530"/>
        <v>0</v>
      </c>
      <c r="J458" s="30">
        <f t="shared" si="531"/>
        <v>0</v>
      </c>
      <c r="K458" s="31" t="e">
        <f t="shared" si="532"/>
        <v>#DIV/0!</v>
      </c>
      <c r="L458" s="18">
        <v>0</v>
      </c>
      <c r="M458" s="18">
        <v>0</v>
      </c>
      <c r="N458" s="18"/>
      <c r="O458" s="18">
        <f t="shared" si="564"/>
        <v>0</v>
      </c>
      <c r="P458" s="32">
        <f t="shared" si="565"/>
        <v>0</v>
      </c>
      <c r="Q458" s="33" t="e">
        <f t="shared" si="566"/>
        <v>#DIV/0!</v>
      </c>
      <c r="R458" s="14"/>
      <c r="S458" s="10" t="s">
        <v>60</v>
      </c>
    </row>
    <row r="459" spans="1:19" ht="36" x14ac:dyDescent="0.25">
      <c r="A459" s="11" t="str">
        <f t="shared" si="527"/>
        <v>a</v>
      </c>
      <c r="B459" s="16" t="s">
        <v>100</v>
      </c>
      <c r="C459" s="17" t="s">
        <v>101</v>
      </c>
      <c r="D459" s="19">
        <f t="shared" ref="D459:F459" si="567">D460+D468+D469+D470</f>
        <v>0</v>
      </c>
      <c r="E459" s="19"/>
      <c r="F459" s="19">
        <f t="shared" si="567"/>
        <v>555700</v>
      </c>
      <c r="G459" s="19">
        <f t="shared" ref="G459:H459" si="568">G460+G468+G469+G470</f>
        <v>360019</v>
      </c>
      <c r="H459" s="19">
        <f t="shared" si="568"/>
        <v>70181</v>
      </c>
      <c r="I459" s="19">
        <f t="shared" si="530"/>
        <v>430200</v>
      </c>
      <c r="J459" s="30">
        <f t="shared" si="531"/>
        <v>125500</v>
      </c>
      <c r="K459" s="31">
        <f t="shared" si="532"/>
        <v>0.77415871873312936</v>
      </c>
      <c r="L459" s="20">
        <f t="shared" ref="L459:M459" si="569">L460+L468+L469+L470</f>
        <v>1000000</v>
      </c>
      <c r="M459" s="20">
        <f t="shared" si="569"/>
        <v>1000000</v>
      </c>
      <c r="N459" s="19">
        <f t="shared" ref="N459" si="570">N460+N468+N469+N470</f>
        <v>290000</v>
      </c>
      <c r="O459" s="19">
        <f t="shared" ref="O459" si="571">O460+O468+O469+O470</f>
        <v>720200</v>
      </c>
      <c r="P459" s="30">
        <f t="shared" ref="P459" si="572">P460+P468+P469+P470</f>
        <v>279800</v>
      </c>
      <c r="Q459" s="34">
        <f t="shared" si="566"/>
        <v>0.72019999999999995</v>
      </c>
      <c r="R459" s="15"/>
      <c r="S459" s="10" t="s">
        <v>60</v>
      </c>
    </row>
    <row r="460" spans="1:19" ht="18.75" x14ac:dyDescent="0.25">
      <c r="A460" s="11" t="str">
        <f t="shared" si="527"/>
        <v>a</v>
      </c>
      <c r="B460" s="1" t="s">
        <v>2</v>
      </c>
      <c r="C460" s="2" t="s">
        <v>3</v>
      </c>
      <c r="D460" s="18">
        <f t="shared" ref="D460:H460" si="573">D461+D462+D463+D464+D465+D466+D467</f>
        <v>0</v>
      </c>
      <c r="E460" s="18"/>
      <c r="F460" s="18">
        <f t="shared" si="573"/>
        <v>555700</v>
      </c>
      <c r="G460" s="18">
        <f t="shared" si="573"/>
        <v>360019</v>
      </c>
      <c r="H460" s="18">
        <f t="shared" si="573"/>
        <v>70181</v>
      </c>
      <c r="I460" s="19">
        <f t="shared" si="530"/>
        <v>430200</v>
      </c>
      <c r="J460" s="30">
        <f t="shared" si="531"/>
        <v>125500</v>
      </c>
      <c r="K460" s="31">
        <f t="shared" si="532"/>
        <v>0.77415871873312936</v>
      </c>
      <c r="L460" s="18">
        <f t="shared" ref="L460:M460" si="574">L461+L462+L463+L464+L465+L466+L467</f>
        <v>1000000</v>
      </c>
      <c r="M460" s="18">
        <f t="shared" si="574"/>
        <v>1000000</v>
      </c>
      <c r="N460" s="18">
        <f t="shared" ref="N460:P460" si="575">N461+N462+N463+N464+N465+N466+N467</f>
        <v>290000</v>
      </c>
      <c r="O460" s="18">
        <f t="shared" si="575"/>
        <v>720200</v>
      </c>
      <c r="P460" s="32">
        <f t="shared" si="575"/>
        <v>279800</v>
      </c>
      <c r="Q460" s="33">
        <f t="shared" si="566"/>
        <v>0.72019999999999995</v>
      </c>
      <c r="R460" s="14"/>
      <c r="S460" s="10" t="s">
        <v>60</v>
      </c>
    </row>
    <row r="461" spans="1:19" ht="18.75" hidden="1" x14ac:dyDescent="0.25">
      <c r="A461" s="11" t="str">
        <f t="shared" si="527"/>
        <v>b</v>
      </c>
      <c r="B461" s="3" t="s">
        <v>2</v>
      </c>
      <c r="C461" s="4" t="s">
        <v>4</v>
      </c>
      <c r="D461" s="19"/>
      <c r="E461" s="19"/>
      <c r="F461" s="19">
        <v>0</v>
      </c>
      <c r="G461" s="19"/>
      <c r="H461" s="19"/>
      <c r="I461" s="19">
        <f t="shared" si="530"/>
        <v>0</v>
      </c>
      <c r="J461" s="30">
        <f t="shared" si="531"/>
        <v>0</v>
      </c>
      <c r="K461" s="31" t="e">
        <f t="shared" si="532"/>
        <v>#DIV/0!</v>
      </c>
      <c r="L461" s="21">
        <v>0</v>
      </c>
      <c r="M461" s="21">
        <v>0</v>
      </c>
      <c r="N461" s="19"/>
      <c r="O461" s="19">
        <f t="shared" ref="O461:O470" si="576">I461+N461</f>
        <v>0</v>
      </c>
      <c r="P461" s="30">
        <f t="shared" ref="P461:P470" si="577">M461-O461</f>
        <v>0</v>
      </c>
      <c r="Q461" s="34" t="e">
        <f t="shared" si="566"/>
        <v>#DIV/0!</v>
      </c>
      <c r="R461" s="15"/>
      <c r="S461" s="10" t="s">
        <v>60</v>
      </c>
    </row>
    <row r="462" spans="1:19" ht="18.75" x14ac:dyDescent="0.25">
      <c r="A462" s="11" t="str">
        <f t="shared" si="527"/>
        <v>a</v>
      </c>
      <c r="B462" s="3" t="s">
        <v>2</v>
      </c>
      <c r="C462" s="4" t="s">
        <v>5</v>
      </c>
      <c r="D462" s="19"/>
      <c r="E462" s="19"/>
      <c r="F462" s="19">
        <v>555700</v>
      </c>
      <c r="G462" s="19">
        <v>360019</v>
      </c>
      <c r="H462" s="19">
        <v>70181</v>
      </c>
      <c r="I462" s="19">
        <f t="shared" si="530"/>
        <v>430200</v>
      </c>
      <c r="J462" s="30">
        <f t="shared" si="531"/>
        <v>125500</v>
      </c>
      <c r="K462" s="31">
        <f t="shared" si="532"/>
        <v>0.77415871873312936</v>
      </c>
      <c r="L462" s="21">
        <v>1000000</v>
      </c>
      <c r="M462" s="21">
        <v>1000000</v>
      </c>
      <c r="N462" s="19">
        <v>290000</v>
      </c>
      <c r="O462" s="19">
        <f t="shared" si="576"/>
        <v>720200</v>
      </c>
      <c r="P462" s="30">
        <f t="shared" si="577"/>
        <v>279800</v>
      </c>
      <c r="Q462" s="34">
        <f t="shared" si="566"/>
        <v>0.72019999999999995</v>
      </c>
      <c r="R462" s="15"/>
      <c r="S462" s="10" t="s">
        <v>60</v>
      </c>
    </row>
    <row r="463" spans="1:19" ht="18.75" hidden="1" x14ac:dyDescent="0.25">
      <c r="A463" s="11" t="str">
        <f t="shared" si="527"/>
        <v>b</v>
      </c>
      <c r="B463" s="3" t="s">
        <v>2</v>
      </c>
      <c r="C463" s="4" t="s">
        <v>6</v>
      </c>
      <c r="D463" s="19"/>
      <c r="E463" s="19"/>
      <c r="F463" s="19">
        <v>0</v>
      </c>
      <c r="G463" s="19"/>
      <c r="H463" s="19"/>
      <c r="I463" s="19">
        <f t="shared" si="530"/>
        <v>0</v>
      </c>
      <c r="J463" s="30">
        <f t="shared" si="531"/>
        <v>0</v>
      </c>
      <c r="K463" s="31" t="e">
        <f t="shared" si="532"/>
        <v>#DIV/0!</v>
      </c>
      <c r="L463" s="21">
        <v>0</v>
      </c>
      <c r="M463" s="21">
        <v>0</v>
      </c>
      <c r="N463" s="19"/>
      <c r="O463" s="19">
        <f t="shared" si="576"/>
        <v>0</v>
      </c>
      <c r="P463" s="30">
        <f t="shared" si="577"/>
        <v>0</v>
      </c>
      <c r="Q463" s="34" t="e">
        <f t="shared" si="566"/>
        <v>#DIV/0!</v>
      </c>
      <c r="R463" s="15"/>
      <c r="S463" s="10" t="s">
        <v>60</v>
      </c>
    </row>
    <row r="464" spans="1:19" ht="18.75" hidden="1" x14ac:dyDescent="0.25">
      <c r="A464" s="11" t="str">
        <f t="shared" si="527"/>
        <v>b</v>
      </c>
      <c r="B464" s="3" t="s">
        <v>2</v>
      </c>
      <c r="C464" s="5" t="s">
        <v>7</v>
      </c>
      <c r="D464" s="19"/>
      <c r="E464" s="19"/>
      <c r="F464" s="19">
        <v>0</v>
      </c>
      <c r="G464" s="19"/>
      <c r="H464" s="19"/>
      <c r="I464" s="19">
        <f t="shared" si="530"/>
        <v>0</v>
      </c>
      <c r="J464" s="30">
        <f t="shared" si="531"/>
        <v>0</v>
      </c>
      <c r="K464" s="31" t="e">
        <f t="shared" si="532"/>
        <v>#DIV/0!</v>
      </c>
      <c r="L464" s="21">
        <v>0</v>
      </c>
      <c r="M464" s="21">
        <v>0</v>
      </c>
      <c r="N464" s="19"/>
      <c r="O464" s="19">
        <f t="shared" si="576"/>
        <v>0</v>
      </c>
      <c r="P464" s="30">
        <f t="shared" si="577"/>
        <v>0</v>
      </c>
      <c r="Q464" s="34" t="e">
        <f t="shared" si="566"/>
        <v>#DIV/0!</v>
      </c>
      <c r="R464" s="15"/>
      <c r="S464" s="10" t="s">
        <v>60</v>
      </c>
    </row>
    <row r="465" spans="1:19" ht="18.75" hidden="1" x14ac:dyDescent="0.25">
      <c r="A465" s="11" t="str">
        <f t="shared" si="527"/>
        <v>b</v>
      </c>
      <c r="B465" s="3" t="s">
        <v>2</v>
      </c>
      <c r="C465" s="5" t="s">
        <v>8</v>
      </c>
      <c r="D465" s="19"/>
      <c r="E465" s="19"/>
      <c r="F465" s="19">
        <v>0</v>
      </c>
      <c r="G465" s="19"/>
      <c r="H465" s="19"/>
      <c r="I465" s="19">
        <f t="shared" si="530"/>
        <v>0</v>
      </c>
      <c r="J465" s="30">
        <f t="shared" si="531"/>
        <v>0</v>
      </c>
      <c r="K465" s="31" t="e">
        <f t="shared" si="532"/>
        <v>#DIV/0!</v>
      </c>
      <c r="L465" s="21">
        <v>0</v>
      </c>
      <c r="M465" s="21">
        <v>0</v>
      </c>
      <c r="N465" s="19"/>
      <c r="O465" s="19">
        <f t="shared" si="576"/>
        <v>0</v>
      </c>
      <c r="P465" s="30">
        <f t="shared" si="577"/>
        <v>0</v>
      </c>
      <c r="Q465" s="34" t="e">
        <f t="shared" si="566"/>
        <v>#DIV/0!</v>
      </c>
      <c r="R465" s="15"/>
      <c r="S465" s="10" t="s">
        <v>60</v>
      </c>
    </row>
    <row r="466" spans="1:19" ht="18.75" hidden="1" x14ac:dyDescent="0.25">
      <c r="A466" s="11" t="str">
        <f t="shared" si="527"/>
        <v>b</v>
      </c>
      <c r="B466" s="3" t="s">
        <v>2</v>
      </c>
      <c r="C466" s="5" t="s">
        <v>9</v>
      </c>
      <c r="D466" s="19"/>
      <c r="E466" s="19"/>
      <c r="F466" s="19">
        <v>0</v>
      </c>
      <c r="G466" s="19"/>
      <c r="H466" s="19"/>
      <c r="I466" s="19">
        <f t="shared" si="530"/>
        <v>0</v>
      </c>
      <c r="J466" s="30">
        <f t="shared" si="531"/>
        <v>0</v>
      </c>
      <c r="K466" s="31" t="e">
        <f t="shared" si="532"/>
        <v>#DIV/0!</v>
      </c>
      <c r="L466" s="21">
        <v>0</v>
      </c>
      <c r="M466" s="21">
        <v>0</v>
      </c>
      <c r="N466" s="19"/>
      <c r="O466" s="19">
        <f t="shared" si="576"/>
        <v>0</v>
      </c>
      <c r="P466" s="30">
        <f t="shared" si="577"/>
        <v>0</v>
      </c>
      <c r="Q466" s="34" t="e">
        <f t="shared" si="566"/>
        <v>#DIV/0!</v>
      </c>
      <c r="R466" s="15"/>
      <c r="S466" s="10" t="s">
        <v>60</v>
      </c>
    </row>
    <row r="467" spans="1:19" ht="18.75" hidden="1" x14ac:dyDescent="0.25">
      <c r="A467" s="11" t="str">
        <f t="shared" si="527"/>
        <v>b</v>
      </c>
      <c r="B467" s="3" t="s">
        <v>2</v>
      </c>
      <c r="C467" s="5" t="s">
        <v>10</v>
      </c>
      <c r="D467" s="19"/>
      <c r="E467" s="19"/>
      <c r="F467" s="19">
        <v>0</v>
      </c>
      <c r="G467" s="19"/>
      <c r="H467" s="19"/>
      <c r="I467" s="19">
        <f t="shared" si="530"/>
        <v>0</v>
      </c>
      <c r="J467" s="30">
        <f t="shared" si="531"/>
        <v>0</v>
      </c>
      <c r="K467" s="31" t="e">
        <f t="shared" si="532"/>
        <v>#DIV/0!</v>
      </c>
      <c r="L467" s="21">
        <v>0</v>
      </c>
      <c r="M467" s="21">
        <v>0</v>
      </c>
      <c r="N467" s="19"/>
      <c r="O467" s="19">
        <f t="shared" si="576"/>
        <v>0</v>
      </c>
      <c r="P467" s="30">
        <f t="shared" si="577"/>
        <v>0</v>
      </c>
      <c r="Q467" s="34" t="e">
        <f t="shared" si="566"/>
        <v>#DIV/0!</v>
      </c>
      <c r="R467" s="15"/>
      <c r="S467" s="10" t="s">
        <v>60</v>
      </c>
    </row>
    <row r="468" spans="1:19" ht="18.75" hidden="1" x14ac:dyDescent="0.25">
      <c r="A468" s="11" t="str">
        <f t="shared" ref="A468:A495" si="578">IF((F468+G468+D468+I468+L468+M468+N468+O468)&gt;0,"a","b")</f>
        <v>b</v>
      </c>
      <c r="B468" s="3" t="s">
        <v>2</v>
      </c>
      <c r="C468" s="2" t="s">
        <v>11</v>
      </c>
      <c r="D468" s="18"/>
      <c r="E468" s="18"/>
      <c r="F468" s="18">
        <v>0</v>
      </c>
      <c r="G468" s="18"/>
      <c r="H468" s="18"/>
      <c r="I468" s="19">
        <f t="shared" ref="I468:I495" si="579">G468+H468</f>
        <v>0</v>
      </c>
      <c r="J468" s="30">
        <f t="shared" ref="J468:J495" si="580">F468-I468</f>
        <v>0</v>
      </c>
      <c r="K468" s="31" t="e">
        <f t="shared" ref="K468:K495" si="581">I468/F468</f>
        <v>#DIV/0!</v>
      </c>
      <c r="L468" s="18">
        <v>0</v>
      </c>
      <c r="M468" s="18">
        <v>0</v>
      </c>
      <c r="N468" s="18"/>
      <c r="O468" s="18">
        <f t="shared" si="576"/>
        <v>0</v>
      </c>
      <c r="P468" s="32">
        <f t="shared" si="577"/>
        <v>0</v>
      </c>
      <c r="Q468" s="33" t="e">
        <f t="shared" si="566"/>
        <v>#DIV/0!</v>
      </c>
      <c r="R468" s="14"/>
      <c r="S468" s="10" t="s">
        <v>60</v>
      </c>
    </row>
    <row r="469" spans="1:19" ht="18.75" hidden="1" x14ac:dyDescent="0.25">
      <c r="A469" s="11" t="str">
        <f t="shared" si="578"/>
        <v>b</v>
      </c>
      <c r="B469" s="3" t="s">
        <v>2</v>
      </c>
      <c r="C469" s="2" t="s">
        <v>12</v>
      </c>
      <c r="D469" s="18"/>
      <c r="E469" s="18"/>
      <c r="F469" s="18">
        <v>0</v>
      </c>
      <c r="G469" s="18"/>
      <c r="H469" s="18"/>
      <c r="I469" s="19">
        <f t="shared" si="579"/>
        <v>0</v>
      </c>
      <c r="J469" s="30">
        <f t="shared" si="580"/>
        <v>0</v>
      </c>
      <c r="K469" s="31" t="e">
        <f t="shared" si="581"/>
        <v>#DIV/0!</v>
      </c>
      <c r="L469" s="18">
        <v>0</v>
      </c>
      <c r="M469" s="18">
        <v>0</v>
      </c>
      <c r="N469" s="18"/>
      <c r="O469" s="18">
        <f t="shared" si="576"/>
        <v>0</v>
      </c>
      <c r="P469" s="32">
        <f t="shared" si="577"/>
        <v>0</v>
      </c>
      <c r="Q469" s="33" t="e">
        <f t="shared" si="566"/>
        <v>#DIV/0!</v>
      </c>
      <c r="R469" s="14"/>
      <c r="S469" s="10" t="s">
        <v>60</v>
      </c>
    </row>
    <row r="470" spans="1:19" ht="18.75" hidden="1" x14ac:dyDescent="0.25">
      <c r="A470" s="11" t="str">
        <f t="shared" si="578"/>
        <v>b</v>
      </c>
      <c r="B470" s="3" t="s">
        <v>2</v>
      </c>
      <c r="C470" s="2" t="s">
        <v>13</v>
      </c>
      <c r="D470" s="18"/>
      <c r="E470" s="18"/>
      <c r="F470" s="18">
        <v>0</v>
      </c>
      <c r="G470" s="18"/>
      <c r="H470" s="18"/>
      <c r="I470" s="19">
        <f t="shared" si="579"/>
        <v>0</v>
      </c>
      <c r="J470" s="30">
        <f t="shared" si="580"/>
        <v>0</v>
      </c>
      <c r="K470" s="31" t="e">
        <f t="shared" si="581"/>
        <v>#DIV/0!</v>
      </c>
      <c r="L470" s="18">
        <v>0</v>
      </c>
      <c r="M470" s="18">
        <v>0</v>
      </c>
      <c r="N470" s="18"/>
      <c r="O470" s="18">
        <f t="shared" si="576"/>
        <v>0</v>
      </c>
      <c r="P470" s="32">
        <f t="shared" si="577"/>
        <v>0</v>
      </c>
      <c r="Q470" s="33" t="e">
        <f t="shared" si="566"/>
        <v>#DIV/0!</v>
      </c>
      <c r="R470" s="14"/>
      <c r="S470" s="10" t="s">
        <v>60</v>
      </c>
    </row>
    <row r="471" spans="1:19" ht="36" x14ac:dyDescent="0.25">
      <c r="A471" s="11" t="str">
        <f t="shared" si="578"/>
        <v>a</v>
      </c>
      <c r="B471" s="16" t="s">
        <v>102</v>
      </c>
      <c r="C471" s="17" t="s">
        <v>51</v>
      </c>
      <c r="D471" s="19">
        <f t="shared" ref="D471:F471" si="582">D472+D480+D481+D482</f>
        <v>0</v>
      </c>
      <c r="E471" s="19"/>
      <c r="F471" s="19">
        <f t="shared" si="582"/>
        <v>6850250</v>
      </c>
      <c r="G471" s="19">
        <f t="shared" ref="G471:H471" si="583">G472+G480+G481+G482</f>
        <v>2631753</v>
      </c>
      <c r="H471" s="19">
        <f t="shared" si="583"/>
        <v>1420000</v>
      </c>
      <c r="I471" s="19">
        <f t="shared" si="579"/>
        <v>4051753</v>
      </c>
      <c r="J471" s="30">
        <f t="shared" si="580"/>
        <v>2798497</v>
      </c>
      <c r="K471" s="31">
        <f t="shared" si="581"/>
        <v>0.5914752016349768</v>
      </c>
      <c r="L471" s="20">
        <f t="shared" ref="L471:M471" si="584">L472+L480+L481+L482</f>
        <v>20000000</v>
      </c>
      <c r="M471" s="20">
        <f t="shared" si="584"/>
        <v>20000000</v>
      </c>
      <c r="N471" s="19">
        <f t="shared" ref="N471" si="585">N472+N480+N481+N482</f>
        <v>3134247</v>
      </c>
      <c r="O471" s="19">
        <f t="shared" ref="O471" si="586">O472+O480+O481+O482</f>
        <v>7186000</v>
      </c>
      <c r="P471" s="30">
        <f t="shared" ref="P471" si="587">P472+P480+P481+P482</f>
        <v>12814000</v>
      </c>
      <c r="Q471" s="34">
        <f t="shared" si="566"/>
        <v>0.35930000000000001</v>
      </c>
      <c r="R471" s="15"/>
      <c r="S471" s="10" t="s">
        <v>60</v>
      </c>
    </row>
    <row r="472" spans="1:19" ht="18.75" x14ac:dyDescent="0.25">
      <c r="A472" s="11" t="str">
        <f t="shared" si="578"/>
        <v>a</v>
      </c>
      <c r="B472" s="1" t="s">
        <v>2</v>
      </c>
      <c r="C472" s="2" t="s">
        <v>3</v>
      </c>
      <c r="D472" s="18">
        <f t="shared" ref="D472:H472" si="588">D473+D474+D475+D476+D477+D478+D479</f>
        <v>0</v>
      </c>
      <c r="E472" s="18"/>
      <c r="F472" s="18">
        <f t="shared" si="588"/>
        <v>6826650</v>
      </c>
      <c r="G472" s="18">
        <f t="shared" si="588"/>
        <v>2608153</v>
      </c>
      <c r="H472" s="18">
        <f t="shared" si="588"/>
        <v>1420000</v>
      </c>
      <c r="I472" s="19">
        <f t="shared" si="579"/>
        <v>4028153</v>
      </c>
      <c r="J472" s="30">
        <f t="shared" si="580"/>
        <v>2798497</v>
      </c>
      <c r="K472" s="31">
        <f t="shared" si="581"/>
        <v>0.59006291519266407</v>
      </c>
      <c r="L472" s="18">
        <f t="shared" ref="L472:M472" si="589">L473+L474+L475+L476+L477+L478+L479</f>
        <v>20000000</v>
      </c>
      <c r="M472" s="18">
        <f t="shared" si="589"/>
        <v>19976400</v>
      </c>
      <c r="N472" s="18">
        <f t="shared" ref="N472:P472" si="590">N473+N474+N475+N476+N477+N478+N479</f>
        <v>3134247</v>
      </c>
      <c r="O472" s="18">
        <f t="shared" si="590"/>
        <v>7162400</v>
      </c>
      <c r="P472" s="32">
        <f t="shared" si="590"/>
        <v>12814000</v>
      </c>
      <c r="Q472" s="33">
        <f t="shared" si="566"/>
        <v>0.35854308083538577</v>
      </c>
      <c r="R472" s="14"/>
      <c r="S472" s="10" t="s">
        <v>60</v>
      </c>
    </row>
    <row r="473" spans="1:19" ht="18.75" hidden="1" x14ac:dyDescent="0.25">
      <c r="A473" s="11" t="str">
        <f t="shared" si="578"/>
        <v>b</v>
      </c>
      <c r="B473" s="3" t="s">
        <v>2</v>
      </c>
      <c r="C473" s="4" t="s">
        <v>4</v>
      </c>
      <c r="D473" s="19"/>
      <c r="E473" s="19"/>
      <c r="F473" s="19">
        <v>0</v>
      </c>
      <c r="G473" s="19"/>
      <c r="H473" s="19"/>
      <c r="I473" s="19">
        <f t="shared" si="579"/>
        <v>0</v>
      </c>
      <c r="J473" s="30">
        <f t="shared" si="580"/>
        <v>0</v>
      </c>
      <c r="K473" s="31" t="e">
        <f t="shared" si="581"/>
        <v>#DIV/0!</v>
      </c>
      <c r="L473" s="21">
        <v>0</v>
      </c>
      <c r="M473" s="21">
        <v>0</v>
      </c>
      <c r="N473" s="19"/>
      <c r="O473" s="19">
        <f t="shared" ref="O473:O482" si="591">I473+N473</f>
        <v>0</v>
      </c>
      <c r="P473" s="30">
        <f t="shared" ref="P473:P482" si="592">M473-O473</f>
        <v>0</v>
      </c>
      <c r="Q473" s="34" t="e">
        <f t="shared" si="566"/>
        <v>#DIV/0!</v>
      </c>
      <c r="R473" s="15"/>
      <c r="S473" s="10" t="s">
        <v>60</v>
      </c>
    </row>
    <row r="474" spans="1:19" ht="18.75" x14ac:dyDescent="0.25">
      <c r="A474" s="11" t="str">
        <f t="shared" si="578"/>
        <v>a</v>
      </c>
      <c r="B474" s="3" t="s">
        <v>2</v>
      </c>
      <c r="C474" s="4" t="s">
        <v>5</v>
      </c>
      <c r="D474" s="19"/>
      <c r="E474" s="19"/>
      <c r="F474" s="19">
        <v>391950</v>
      </c>
      <c r="G474" s="19">
        <v>17510.5</v>
      </c>
      <c r="H474" s="19">
        <v>3000</v>
      </c>
      <c r="I474" s="19">
        <f t="shared" si="579"/>
        <v>20510.5</v>
      </c>
      <c r="J474" s="30">
        <f t="shared" si="580"/>
        <v>371439.5</v>
      </c>
      <c r="K474" s="31">
        <f t="shared" si="581"/>
        <v>5.2329378747289192E-2</v>
      </c>
      <c r="L474" s="21">
        <v>450000</v>
      </c>
      <c r="M474" s="21">
        <v>1000000</v>
      </c>
      <c r="N474" s="19">
        <v>10000</v>
      </c>
      <c r="O474" s="19">
        <f t="shared" si="591"/>
        <v>30510.5</v>
      </c>
      <c r="P474" s="30">
        <f t="shared" si="592"/>
        <v>969489.5</v>
      </c>
      <c r="Q474" s="34">
        <f t="shared" si="566"/>
        <v>3.0510499999999999E-2</v>
      </c>
      <c r="R474" s="15"/>
      <c r="S474" s="10" t="s">
        <v>60</v>
      </c>
    </row>
    <row r="475" spans="1:19" ht="18.75" hidden="1" x14ac:dyDescent="0.25">
      <c r="A475" s="11" t="str">
        <f t="shared" si="578"/>
        <v>b</v>
      </c>
      <c r="B475" s="3" t="s">
        <v>2</v>
      </c>
      <c r="C475" s="4" t="s">
        <v>6</v>
      </c>
      <c r="D475" s="19"/>
      <c r="E475" s="19"/>
      <c r="F475" s="19">
        <v>0</v>
      </c>
      <c r="G475" s="19"/>
      <c r="H475" s="19"/>
      <c r="I475" s="19">
        <f t="shared" si="579"/>
        <v>0</v>
      </c>
      <c r="J475" s="30">
        <f t="shared" si="580"/>
        <v>0</v>
      </c>
      <c r="K475" s="31" t="e">
        <f t="shared" si="581"/>
        <v>#DIV/0!</v>
      </c>
      <c r="L475" s="21">
        <v>0</v>
      </c>
      <c r="M475" s="21">
        <v>0</v>
      </c>
      <c r="N475" s="19"/>
      <c r="O475" s="19">
        <f t="shared" si="591"/>
        <v>0</v>
      </c>
      <c r="P475" s="30">
        <f t="shared" si="592"/>
        <v>0</v>
      </c>
      <c r="Q475" s="34" t="e">
        <f t="shared" si="566"/>
        <v>#DIV/0!</v>
      </c>
      <c r="R475" s="15"/>
      <c r="S475" s="10" t="s">
        <v>60</v>
      </c>
    </row>
    <row r="476" spans="1:19" ht="18.75" hidden="1" x14ac:dyDescent="0.25">
      <c r="A476" s="11" t="str">
        <f t="shared" si="578"/>
        <v>b</v>
      </c>
      <c r="B476" s="3" t="s">
        <v>2</v>
      </c>
      <c r="C476" s="5" t="s">
        <v>7</v>
      </c>
      <c r="D476" s="19"/>
      <c r="E476" s="19"/>
      <c r="F476" s="19">
        <v>0</v>
      </c>
      <c r="G476" s="19"/>
      <c r="H476" s="19"/>
      <c r="I476" s="19">
        <f t="shared" si="579"/>
        <v>0</v>
      </c>
      <c r="J476" s="30">
        <f t="shared" si="580"/>
        <v>0</v>
      </c>
      <c r="K476" s="31" t="e">
        <f t="shared" si="581"/>
        <v>#DIV/0!</v>
      </c>
      <c r="L476" s="21">
        <v>0</v>
      </c>
      <c r="M476" s="21">
        <v>0</v>
      </c>
      <c r="N476" s="19"/>
      <c r="O476" s="19">
        <f t="shared" si="591"/>
        <v>0</v>
      </c>
      <c r="P476" s="30">
        <f t="shared" si="592"/>
        <v>0</v>
      </c>
      <c r="Q476" s="34" t="e">
        <f t="shared" si="566"/>
        <v>#DIV/0!</v>
      </c>
      <c r="R476" s="15"/>
      <c r="S476" s="10" t="s">
        <v>60</v>
      </c>
    </row>
    <row r="477" spans="1:19" ht="18.75" hidden="1" x14ac:dyDescent="0.25">
      <c r="A477" s="11" t="str">
        <f t="shared" si="578"/>
        <v>b</v>
      </c>
      <c r="B477" s="3" t="s">
        <v>2</v>
      </c>
      <c r="C477" s="5" t="s">
        <v>8</v>
      </c>
      <c r="D477" s="19"/>
      <c r="E477" s="19"/>
      <c r="F477" s="19"/>
      <c r="G477" s="19"/>
      <c r="H477" s="19"/>
      <c r="I477" s="19">
        <f t="shared" si="579"/>
        <v>0</v>
      </c>
      <c r="J477" s="30">
        <f t="shared" si="580"/>
        <v>0</v>
      </c>
      <c r="K477" s="31" t="e">
        <f t="shared" si="581"/>
        <v>#DIV/0!</v>
      </c>
      <c r="L477" s="21">
        <v>0</v>
      </c>
      <c r="M477" s="21">
        <v>0</v>
      </c>
      <c r="N477" s="19"/>
      <c r="O477" s="19">
        <f t="shared" si="591"/>
        <v>0</v>
      </c>
      <c r="P477" s="30">
        <f t="shared" si="592"/>
        <v>0</v>
      </c>
      <c r="Q477" s="34" t="e">
        <f t="shared" si="566"/>
        <v>#DIV/0!</v>
      </c>
      <c r="R477" s="15"/>
      <c r="S477" s="10" t="s">
        <v>60</v>
      </c>
    </row>
    <row r="478" spans="1:19" ht="18.75" x14ac:dyDescent="0.25">
      <c r="A478" s="11" t="str">
        <f t="shared" si="578"/>
        <v>a</v>
      </c>
      <c r="B478" s="3" t="s">
        <v>2</v>
      </c>
      <c r="C478" s="5" t="s">
        <v>9</v>
      </c>
      <c r="D478" s="19"/>
      <c r="E478" s="19"/>
      <c r="F478" s="19">
        <v>6434700</v>
      </c>
      <c r="G478" s="19">
        <v>2590642.5</v>
      </c>
      <c r="H478" s="19">
        <v>1417000</v>
      </c>
      <c r="I478" s="19">
        <f t="shared" si="579"/>
        <v>4007642.5</v>
      </c>
      <c r="J478" s="30">
        <f t="shared" si="580"/>
        <v>2427057.5</v>
      </c>
      <c r="K478" s="31">
        <f t="shared" si="581"/>
        <v>0.62281730305997174</v>
      </c>
      <c r="L478" s="21">
        <v>19550000</v>
      </c>
      <c r="M478" s="21">
        <v>18976400</v>
      </c>
      <c r="N478" s="19">
        <v>3124247</v>
      </c>
      <c r="O478" s="19">
        <f t="shared" si="591"/>
        <v>7131889.5</v>
      </c>
      <c r="P478" s="30">
        <f t="shared" si="592"/>
        <v>11844510.5</v>
      </c>
      <c r="Q478" s="34">
        <f t="shared" si="566"/>
        <v>0.37582942496996269</v>
      </c>
      <c r="R478" s="15"/>
      <c r="S478" s="10" t="s">
        <v>60</v>
      </c>
    </row>
    <row r="479" spans="1:19" ht="18.75" hidden="1" x14ac:dyDescent="0.25">
      <c r="A479" s="11" t="str">
        <f t="shared" si="578"/>
        <v>b</v>
      </c>
      <c r="B479" s="3" t="s">
        <v>2</v>
      </c>
      <c r="C479" s="5" t="s">
        <v>10</v>
      </c>
      <c r="D479" s="19"/>
      <c r="E479" s="19"/>
      <c r="F479" s="19">
        <v>0</v>
      </c>
      <c r="G479" s="19"/>
      <c r="H479" s="19"/>
      <c r="I479" s="19">
        <f t="shared" si="579"/>
        <v>0</v>
      </c>
      <c r="J479" s="30">
        <f t="shared" si="580"/>
        <v>0</v>
      </c>
      <c r="K479" s="31" t="e">
        <f t="shared" si="581"/>
        <v>#DIV/0!</v>
      </c>
      <c r="L479" s="21">
        <v>0</v>
      </c>
      <c r="M479" s="21">
        <v>0</v>
      </c>
      <c r="N479" s="19"/>
      <c r="O479" s="19">
        <f t="shared" si="591"/>
        <v>0</v>
      </c>
      <c r="P479" s="30">
        <f t="shared" si="592"/>
        <v>0</v>
      </c>
      <c r="Q479" s="34" t="e">
        <f t="shared" si="566"/>
        <v>#DIV/0!</v>
      </c>
      <c r="R479" s="15"/>
      <c r="S479" s="10" t="s">
        <v>60</v>
      </c>
    </row>
    <row r="480" spans="1:19" ht="18.75" x14ac:dyDescent="0.25">
      <c r="A480" s="11" t="str">
        <f t="shared" si="578"/>
        <v>a</v>
      </c>
      <c r="B480" s="3" t="s">
        <v>2</v>
      </c>
      <c r="C480" s="2" t="s">
        <v>11</v>
      </c>
      <c r="D480" s="18"/>
      <c r="E480" s="18"/>
      <c r="F480" s="18">
        <v>23600</v>
      </c>
      <c r="G480" s="18">
        <v>23600</v>
      </c>
      <c r="H480" s="18"/>
      <c r="I480" s="19">
        <f t="shared" si="579"/>
        <v>23600</v>
      </c>
      <c r="J480" s="30">
        <f t="shared" si="580"/>
        <v>0</v>
      </c>
      <c r="K480" s="31">
        <f t="shared" si="581"/>
        <v>1</v>
      </c>
      <c r="L480" s="18">
        <v>0</v>
      </c>
      <c r="M480" s="18">
        <v>23600</v>
      </c>
      <c r="N480" s="18"/>
      <c r="O480" s="18">
        <f t="shared" si="591"/>
        <v>23600</v>
      </c>
      <c r="P480" s="32">
        <f t="shared" si="592"/>
        <v>0</v>
      </c>
      <c r="Q480" s="33">
        <f t="shared" si="566"/>
        <v>1</v>
      </c>
      <c r="R480" s="14"/>
      <c r="S480" s="10" t="s">
        <v>60</v>
      </c>
    </row>
    <row r="481" spans="1:19" ht="18.75" hidden="1" x14ac:dyDescent="0.25">
      <c r="A481" s="11" t="str">
        <f t="shared" si="578"/>
        <v>b</v>
      </c>
      <c r="B481" s="3" t="s">
        <v>2</v>
      </c>
      <c r="C481" s="2" t="s">
        <v>12</v>
      </c>
      <c r="D481" s="18"/>
      <c r="E481" s="18"/>
      <c r="F481" s="18">
        <v>0</v>
      </c>
      <c r="G481" s="18"/>
      <c r="H481" s="18"/>
      <c r="I481" s="19">
        <f t="shared" si="579"/>
        <v>0</v>
      </c>
      <c r="J481" s="30">
        <f t="shared" si="580"/>
        <v>0</v>
      </c>
      <c r="K481" s="31" t="e">
        <f t="shared" si="581"/>
        <v>#DIV/0!</v>
      </c>
      <c r="L481" s="18">
        <v>0</v>
      </c>
      <c r="M481" s="18">
        <v>0</v>
      </c>
      <c r="N481" s="18"/>
      <c r="O481" s="18">
        <f t="shared" si="591"/>
        <v>0</v>
      </c>
      <c r="P481" s="32">
        <f t="shared" si="592"/>
        <v>0</v>
      </c>
      <c r="Q481" s="33" t="e">
        <f t="shared" si="566"/>
        <v>#DIV/0!</v>
      </c>
      <c r="R481" s="14"/>
      <c r="S481" s="10" t="s">
        <v>60</v>
      </c>
    </row>
    <row r="482" spans="1:19" ht="18.75" hidden="1" x14ac:dyDescent="0.25">
      <c r="A482" s="11" t="str">
        <f t="shared" si="578"/>
        <v>b</v>
      </c>
      <c r="B482" s="3" t="s">
        <v>2</v>
      </c>
      <c r="C482" s="2" t="s">
        <v>13</v>
      </c>
      <c r="D482" s="18"/>
      <c r="E482" s="18"/>
      <c r="F482" s="18">
        <v>0</v>
      </c>
      <c r="G482" s="18"/>
      <c r="H482" s="18"/>
      <c r="I482" s="19">
        <f t="shared" si="579"/>
        <v>0</v>
      </c>
      <c r="J482" s="30">
        <f t="shared" si="580"/>
        <v>0</v>
      </c>
      <c r="K482" s="31" t="e">
        <f t="shared" si="581"/>
        <v>#DIV/0!</v>
      </c>
      <c r="L482" s="18">
        <v>0</v>
      </c>
      <c r="M482" s="18">
        <v>0</v>
      </c>
      <c r="N482" s="18"/>
      <c r="O482" s="18">
        <f t="shared" si="591"/>
        <v>0</v>
      </c>
      <c r="P482" s="32">
        <f t="shared" si="592"/>
        <v>0</v>
      </c>
      <c r="Q482" s="33" t="e">
        <f t="shared" si="566"/>
        <v>#DIV/0!</v>
      </c>
      <c r="R482" s="14"/>
      <c r="S482" s="10" t="s">
        <v>60</v>
      </c>
    </row>
    <row r="483" spans="1:19" ht="0" hidden="1" customHeight="1" x14ac:dyDescent="0.25">
      <c r="A483" s="11" t="str">
        <f t="shared" si="578"/>
        <v>b</v>
      </c>
      <c r="B483" s="16"/>
      <c r="C483" s="17"/>
      <c r="D483" s="19"/>
      <c r="E483" s="19"/>
      <c r="F483" s="19">
        <v>0</v>
      </c>
      <c r="G483" s="19"/>
      <c r="H483" s="19"/>
      <c r="I483" s="19">
        <f t="shared" si="579"/>
        <v>0</v>
      </c>
      <c r="J483" s="30">
        <f t="shared" si="580"/>
        <v>0</v>
      </c>
      <c r="K483" s="31" t="e">
        <f t="shared" si="581"/>
        <v>#DIV/0!</v>
      </c>
      <c r="L483" s="20"/>
      <c r="M483" s="20"/>
      <c r="N483" s="19"/>
      <c r="O483" s="19"/>
      <c r="P483" s="30"/>
      <c r="Q483" s="34" t="e">
        <f t="shared" ref="Q483:Q507" si="593">O483/M483</f>
        <v>#DIV/0!</v>
      </c>
      <c r="R483" s="15"/>
    </row>
    <row r="484" spans="1:19" ht="36" x14ac:dyDescent="0.25">
      <c r="A484" s="11" t="str">
        <f t="shared" si="578"/>
        <v>a</v>
      </c>
      <c r="B484" s="16" t="s">
        <v>103</v>
      </c>
      <c r="C484" s="17" t="s">
        <v>52</v>
      </c>
      <c r="D484" s="18">
        <f t="shared" ref="D484:F484" si="594">D485+D493+D494+D495</f>
        <v>0</v>
      </c>
      <c r="E484" s="18"/>
      <c r="F484" s="18">
        <f t="shared" si="594"/>
        <v>377800</v>
      </c>
      <c r="G484" s="18">
        <f t="shared" ref="G484:H484" si="595">G485+G493+G494+G495</f>
        <v>297738</v>
      </c>
      <c r="H484" s="18">
        <f t="shared" si="595"/>
        <v>124000</v>
      </c>
      <c r="I484" s="19">
        <f t="shared" si="579"/>
        <v>421738</v>
      </c>
      <c r="J484" s="30">
        <f t="shared" si="580"/>
        <v>-43938</v>
      </c>
      <c r="K484" s="31">
        <f t="shared" si="581"/>
        <v>1.1162996294335628</v>
      </c>
      <c r="L484" s="20">
        <f t="shared" ref="L484:M484" si="596">L485+L493+L494+L495</f>
        <v>700000</v>
      </c>
      <c r="M484" s="20">
        <f t="shared" si="596"/>
        <v>700000</v>
      </c>
      <c r="N484" s="18">
        <f t="shared" ref="N484" si="597">N485+N493+N494+N495</f>
        <v>246500</v>
      </c>
      <c r="O484" s="18">
        <f t="shared" ref="O484" si="598">O485+O493+O494+O495</f>
        <v>668238</v>
      </c>
      <c r="P484" s="32">
        <f t="shared" ref="P484" si="599">P485+P493+P494+P495</f>
        <v>31762</v>
      </c>
      <c r="Q484" s="33">
        <f t="shared" si="593"/>
        <v>0.9546257142857143</v>
      </c>
      <c r="R484" s="14"/>
      <c r="S484" s="10" t="s">
        <v>60</v>
      </c>
    </row>
    <row r="485" spans="1:19" ht="18.75" x14ac:dyDescent="0.25">
      <c r="A485" s="11" t="str">
        <f t="shared" si="578"/>
        <v>a</v>
      </c>
      <c r="B485" s="1" t="s">
        <v>2</v>
      </c>
      <c r="C485" s="2" t="s">
        <v>3</v>
      </c>
      <c r="D485" s="19">
        <f t="shared" ref="D485:H485" si="600">D486+D487+D488+D489+D490+D491+D492</f>
        <v>0</v>
      </c>
      <c r="E485" s="19"/>
      <c r="F485" s="19">
        <f t="shared" si="600"/>
        <v>377800</v>
      </c>
      <c r="G485" s="19">
        <f t="shared" si="600"/>
        <v>297738</v>
      </c>
      <c r="H485" s="19">
        <f t="shared" si="600"/>
        <v>124000</v>
      </c>
      <c r="I485" s="19">
        <f t="shared" si="579"/>
        <v>421738</v>
      </c>
      <c r="J485" s="30">
        <f t="shared" si="580"/>
        <v>-43938</v>
      </c>
      <c r="K485" s="31">
        <f t="shared" si="581"/>
        <v>1.1162996294335628</v>
      </c>
      <c r="L485" s="18">
        <f t="shared" ref="L485:M485" si="601">L486+L487+L488+L489+L490+L491+L492</f>
        <v>700000</v>
      </c>
      <c r="M485" s="18">
        <f t="shared" si="601"/>
        <v>700000</v>
      </c>
      <c r="N485" s="19">
        <f t="shared" ref="N485:P485" si="602">N486+N487+N488+N489+N490+N491+N492</f>
        <v>246500</v>
      </c>
      <c r="O485" s="19">
        <f t="shared" si="602"/>
        <v>668238</v>
      </c>
      <c r="P485" s="30">
        <f t="shared" si="602"/>
        <v>31762</v>
      </c>
      <c r="Q485" s="34">
        <f t="shared" si="593"/>
        <v>0.9546257142857143</v>
      </c>
      <c r="R485" s="15"/>
      <c r="S485" s="10" t="s">
        <v>60</v>
      </c>
    </row>
    <row r="486" spans="1:19" ht="18.75" hidden="1" x14ac:dyDescent="0.25">
      <c r="A486" s="11" t="str">
        <f t="shared" si="578"/>
        <v>b</v>
      </c>
      <c r="B486" s="3" t="s">
        <v>2</v>
      </c>
      <c r="C486" s="4" t="s">
        <v>4</v>
      </c>
      <c r="D486" s="19"/>
      <c r="E486" s="19"/>
      <c r="F486" s="19">
        <v>0</v>
      </c>
      <c r="G486" s="19"/>
      <c r="H486" s="19"/>
      <c r="I486" s="19">
        <f t="shared" si="579"/>
        <v>0</v>
      </c>
      <c r="J486" s="30">
        <f t="shared" si="580"/>
        <v>0</v>
      </c>
      <c r="K486" s="31" t="e">
        <f t="shared" si="581"/>
        <v>#DIV/0!</v>
      </c>
      <c r="L486" s="21">
        <v>0</v>
      </c>
      <c r="M486" s="21">
        <v>0</v>
      </c>
      <c r="N486" s="19"/>
      <c r="O486" s="19">
        <f t="shared" ref="O486:O495" si="603">I486+N486</f>
        <v>0</v>
      </c>
      <c r="P486" s="30">
        <f t="shared" ref="P486:P495" si="604">M486-O486</f>
        <v>0</v>
      </c>
      <c r="Q486" s="34" t="e">
        <f t="shared" si="593"/>
        <v>#DIV/0!</v>
      </c>
      <c r="R486" s="15"/>
      <c r="S486" s="10" t="s">
        <v>60</v>
      </c>
    </row>
    <row r="487" spans="1:19" ht="18.75" x14ac:dyDescent="0.25">
      <c r="A487" s="11" t="str">
        <f t="shared" si="578"/>
        <v>a</v>
      </c>
      <c r="B487" s="3" t="s">
        <v>2</v>
      </c>
      <c r="C487" s="4" t="s">
        <v>5</v>
      </c>
      <c r="D487" s="19"/>
      <c r="E487" s="19"/>
      <c r="F487" s="19">
        <v>353100</v>
      </c>
      <c r="G487" s="19">
        <v>291447</v>
      </c>
      <c r="H487" s="19">
        <v>122500</v>
      </c>
      <c r="I487" s="19">
        <f t="shared" si="579"/>
        <v>413947</v>
      </c>
      <c r="J487" s="30">
        <f t="shared" si="580"/>
        <v>-60847</v>
      </c>
      <c r="K487" s="31">
        <f t="shared" si="581"/>
        <v>1.1723222883035966</v>
      </c>
      <c r="L487" s="21">
        <v>650000</v>
      </c>
      <c r="M487" s="21">
        <v>635000</v>
      </c>
      <c r="N487" s="19">
        <v>242000</v>
      </c>
      <c r="O487" s="19">
        <f t="shared" si="603"/>
        <v>655947</v>
      </c>
      <c r="P487" s="30">
        <f t="shared" si="604"/>
        <v>-20947</v>
      </c>
      <c r="Q487" s="34">
        <f t="shared" si="593"/>
        <v>1.0329874015748031</v>
      </c>
      <c r="R487" s="15"/>
      <c r="S487" s="10" t="s">
        <v>60</v>
      </c>
    </row>
    <row r="488" spans="1:19" ht="18.75" hidden="1" x14ac:dyDescent="0.25">
      <c r="A488" s="11" t="str">
        <f t="shared" si="578"/>
        <v>b</v>
      </c>
      <c r="B488" s="3" t="s">
        <v>2</v>
      </c>
      <c r="C488" s="4" t="s">
        <v>6</v>
      </c>
      <c r="D488" s="19"/>
      <c r="E488" s="19"/>
      <c r="F488" s="19">
        <v>0</v>
      </c>
      <c r="G488" s="19"/>
      <c r="H488" s="19"/>
      <c r="I488" s="19">
        <f t="shared" si="579"/>
        <v>0</v>
      </c>
      <c r="J488" s="30">
        <f t="shared" si="580"/>
        <v>0</v>
      </c>
      <c r="K488" s="31" t="e">
        <f t="shared" si="581"/>
        <v>#DIV/0!</v>
      </c>
      <c r="L488" s="21">
        <v>0</v>
      </c>
      <c r="M488" s="21">
        <v>0</v>
      </c>
      <c r="N488" s="19"/>
      <c r="O488" s="19">
        <f t="shared" si="603"/>
        <v>0</v>
      </c>
      <c r="P488" s="30">
        <f t="shared" si="604"/>
        <v>0</v>
      </c>
      <c r="Q488" s="34" t="e">
        <f t="shared" si="593"/>
        <v>#DIV/0!</v>
      </c>
      <c r="R488" s="15"/>
      <c r="S488" s="10" t="s">
        <v>60</v>
      </c>
    </row>
    <row r="489" spans="1:19" ht="18.75" hidden="1" x14ac:dyDescent="0.25">
      <c r="A489" s="11" t="str">
        <f t="shared" si="578"/>
        <v>b</v>
      </c>
      <c r="B489" s="3" t="s">
        <v>2</v>
      </c>
      <c r="C489" s="5" t="s">
        <v>7</v>
      </c>
      <c r="D489" s="19"/>
      <c r="E489" s="19"/>
      <c r="F489" s="19">
        <v>0</v>
      </c>
      <c r="G489" s="19"/>
      <c r="H489" s="19"/>
      <c r="I489" s="19">
        <f t="shared" si="579"/>
        <v>0</v>
      </c>
      <c r="J489" s="30">
        <f t="shared" si="580"/>
        <v>0</v>
      </c>
      <c r="K489" s="31" t="e">
        <f t="shared" si="581"/>
        <v>#DIV/0!</v>
      </c>
      <c r="L489" s="21">
        <v>0</v>
      </c>
      <c r="M489" s="21">
        <v>0</v>
      </c>
      <c r="N489" s="19"/>
      <c r="O489" s="19">
        <f t="shared" si="603"/>
        <v>0</v>
      </c>
      <c r="P489" s="30">
        <f t="shared" si="604"/>
        <v>0</v>
      </c>
      <c r="Q489" s="34" t="e">
        <f t="shared" si="593"/>
        <v>#DIV/0!</v>
      </c>
      <c r="R489" s="15"/>
      <c r="S489" s="10" t="s">
        <v>60</v>
      </c>
    </row>
    <row r="490" spans="1:19" ht="18.75" hidden="1" x14ac:dyDescent="0.25">
      <c r="A490" s="11" t="str">
        <f t="shared" si="578"/>
        <v>b</v>
      </c>
      <c r="B490" s="3" t="s">
        <v>2</v>
      </c>
      <c r="C490" s="5" t="s">
        <v>8</v>
      </c>
      <c r="D490" s="19"/>
      <c r="E490" s="19"/>
      <c r="F490" s="19">
        <v>0</v>
      </c>
      <c r="G490" s="19"/>
      <c r="H490" s="19"/>
      <c r="I490" s="19">
        <f t="shared" si="579"/>
        <v>0</v>
      </c>
      <c r="J490" s="30">
        <f t="shared" si="580"/>
        <v>0</v>
      </c>
      <c r="K490" s="31" t="e">
        <f t="shared" si="581"/>
        <v>#DIV/0!</v>
      </c>
      <c r="L490" s="21">
        <v>0</v>
      </c>
      <c r="M490" s="21">
        <v>0</v>
      </c>
      <c r="N490" s="19"/>
      <c r="O490" s="19">
        <f t="shared" si="603"/>
        <v>0</v>
      </c>
      <c r="P490" s="30">
        <f t="shared" si="604"/>
        <v>0</v>
      </c>
      <c r="Q490" s="34" t="e">
        <f t="shared" si="593"/>
        <v>#DIV/0!</v>
      </c>
      <c r="R490" s="15"/>
      <c r="S490" s="10" t="s">
        <v>60</v>
      </c>
    </row>
    <row r="491" spans="1:19" ht="18.75" x14ac:dyDescent="0.25">
      <c r="A491" s="11" t="str">
        <f t="shared" si="578"/>
        <v>a</v>
      </c>
      <c r="B491" s="3" t="s">
        <v>2</v>
      </c>
      <c r="C491" s="5" t="s">
        <v>9</v>
      </c>
      <c r="D491" s="19"/>
      <c r="E491" s="19"/>
      <c r="F491" s="19">
        <v>9500</v>
      </c>
      <c r="G491" s="19">
        <v>5566</v>
      </c>
      <c r="H491" s="19"/>
      <c r="I491" s="19">
        <f t="shared" si="579"/>
        <v>5566</v>
      </c>
      <c r="J491" s="30">
        <f t="shared" si="580"/>
        <v>3934</v>
      </c>
      <c r="K491" s="31">
        <f t="shared" si="581"/>
        <v>0.58589473684210525</v>
      </c>
      <c r="L491" s="21">
        <v>0</v>
      </c>
      <c r="M491" s="21">
        <v>15000</v>
      </c>
      <c r="N491" s="19"/>
      <c r="O491" s="19">
        <f t="shared" si="603"/>
        <v>5566</v>
      </c>
      <c r="P491" s="30">
        <f t="shared" si="604"/>
        <v>9434</v>
      </c>
      <c r="Q491" s="34">
        <f t="shared" si="593"/>
        <v>0.37106666666666666</v>
      </c>
      <c r="R491" s="15"/>
      <c r="S491" s="10" t="s">
        <v>60</v>
      </c>
    </row>
    <row r="492" spans="1:19" ht="18.75" x14ac:dyDescent="0.25">
      <c r="A492" s="11" t="str">
        <f t="shared" si="578"/>
        <v>a</v>
      </c>
      <c r="B492" s="3" t="s">
        <v>2</v>
      </c>
      <c r="C492" s="5" t="s">
        <v>10</v>
      </c>
      <c r="D492" s="19"/>
      <c r="E492" s="19"/>
      <c r="F492" s="19">
        <v>15200</v>
      </c>
      <c r="G492" s="19">
        <v>725</v>
      </c>
      <c r="H492" s="19">
        <v>1500</v>
      </c>
      <c r="I492" s="19">
        <f t="shared" si="579"/>
        <v>2225</v>
      </c>
      <c r="J492" s="30">
        <f t="shared" si="580"/>
        <v>12975</v>
      </c>
      <c r="K492" s="31">
        <f t="shared" si="581"/>
        <v>0.14638157894736842</v>
      </c>
      <c r="L492" s="21">
        <v>50000</v>
      </c>
      <c r="M492" s="21">
        <v>50000</v>
      </c>
      <c r="N492" s="19">
        <v>4500</v>
      </c>
      <c r="O492" s="19">
        <f t="shared" si="603"/>
        <v>6725</v>
      </c>
      <c r="P492" s="30">
        <f t="shared" si="604"/>
        <v>43275</v>
      </c>
      <c r="Q492" s="34">
        <f t="shared" si="593"/>
        <v>0.13450000000000001</v>
      </c>
      <c r="R492" s="15"/>
      <c r="S492" s="10" t="s">
        <v>60</v>
      </c>
    </row>
    <row r="493" spans="1:19" ht="18.75" hidden="1" x14ac:dyDescent="0.25">
      <c r="A493" s="11" t="str">
        <f t="shared" si="578"/>
        <v>b</v>
      </c>
      <c r="B493" s="3" t="s">
        <v>2</v>
      </c>
      <c r="C493" s="2" t="s">
        <v>11</v>
      </c>
      <c r="D493" s="18"/>
      <c r="E493" s="18"/>
      <c r="F493" s="18">
        <v>0</v>
      </c>
      <c r="G493" s="18"/>
      <c r="H493" s="18"/>
      <c r="I493" s="19">
        <f t="shared" si="579"/>
        <v>0</v>
      </c>
      <c r="J493" s="30">
        <f t="shared" si="580"/>
        <v>0</v>
      </c>
      <c r="K493" s="31" t="e">
        <f t="shared" si="581"/>
        <v>#DIV/0!</v>
      </c>
      <c r="L493" s="18">
        <v>0</v>
      </c>
      <c r="M493" s="18">
        <v>0</v>
      </c>
      <c r="N493" s="18"/>
      <c r="O493" s="18">
        <f t="shared" si="603"/>
        <v>0</v>
      </c>
      <c r="P493" s="32">
        <f t="shared" si="604"/>
        <v>0</v>
      </c>
      <c r="Q493" s="33" t="e">
        <f t="shared" si="593"/>
        <v>#DIV/0!</v>
      </c>
      <c r="R493" s="14"/>
      <c r="S493" s="10" t="s">
        <v>60</v>
      </c>
    </row>
    <row r="494" spans="1:19" ht="18.75" hidden="1" x14ac:dyDescent="0.25">
      <c r="A494" s="11" t="str">
        <f t="shared" si="578"/>
        <v>b</v>
      </c>
      <c r="B494" s="3" t="s">
        <v>2</v>
      </c>
      <c r="C494" s="2" t="s">
        <v>12</v>
      </c>
      <c r="D494" s="18"/>
      <c r="E494" s="18"/>
      <c r="F494" s="18">
        <v>0</v>
      </c>
      <c r="G494" s="18"/>
      <c r="H494" s="18"/>
      <c r="I494" s="19">
        <f t="shared" si="579"/>
        <v>0</v>
      </c>
      <c r="J494" s="30">
        <f t="shared" si="580"/>
        <v>0</v>
      </c>
      <c r="K494" s="31" t="e">
        <f t="shared" si="581"/>
        <v>#DIV/0!</v>
      </c>
      <c r="L494" s="18">
        <v>0</v>
      </c>
      <c r="M494" s="18">
        <v>0</v>
      </c>
      <c r="N494" s="18"/>
      <c r="O494" s="18">
        <f t="shared" si="603"/>
        <v>0</v>
      </c>
      <c r="P494" s="32">
        <f t="shared" si="604"/>
        <v>0</v>
      </c>
      <c r="Q494" s="33" t="e">
        <f t="shared" si="593"/>
        <v>#DIV/0!</v>
      </c>
      <c r="R494" s="14"/>
      <c r="S494" s="10" t="s">
        <v>60</v>
      </c>
    </row>
    <row r="495" spans="1:19" ht="18.75" hidden="1" x14ac:dyDescent="0.25">
      <c r="A495" s="11" t="str">
        <f t="shared" si="578"/>
        <v>b</v>
      </c>
      <c r="B495" s="3" t="s">
        <v>2</v>
      </c>
      <c r="C495" s="2" t="s">
        <v>13</v>
      </c>
      <c r="D495" s="19"/>
      <c r="E495" s="19"/>
      <c r="F495" s="19">
        <v>0</v>
      </c>
      <c r="G495" s="19"/>
      <c r="H495" s="19"/>
      <c r="I495" s="19">
        <f t="shared" si="579"/>
        <v>0</v>
      </c>
      <c r="J495" s="30">
        <f t="shared" si="580"/>
        <v>0</v>
      </c>
      <c r="K495" s="31" t="e">
        <f t="shared" si="581"/>
        <v>#DIV/0!</v>
      </c>
      <c r="L495" s="18">
        <v>0</v>
      </c>
      <c r="M495" s="18">
        <v>0</v>
      </c>
      <c r="N495" s="19"/>
      <c r="O495" s="19">
        <f t="shared" si="603"/>
        <v>0</v>
      </c>
      <c r="P495" s="30">
        <f t="shared" si="604"/>
        <v>0</v>
      </c>
      <c r="Q495" s="34" t="e">
        <f t="shared" si="593"/>
        <v>#DIV/0!</v>
      </c>
      <c r="R495" s="15"/>
      <c r="S495" s="10" t="s">
        <v>60</v>
      </c>
    </row>
    <row r="496" spans="1:19" ht="54" x14ac:dyDescent="0.25">
      <c r="A496" s="11" t="str">
        <f t="shared" ref="A496:A523" si="605">IF((F496+G496+D496+I496+L496+M496+N496+O496)&gt;0,"a","b")</f>
        <v>a</v>
      </c>
      <c r="B496" s="16" t="s">
        <v>104</v>
      </c>
      <c r="C496" s="17" t="s">
        <v>53</v>
      </c>
      <c r="D496" s="18">
        <f t="shared" ref="D496:G496" si="606">D497+D505+D506+D507</f>
        <v>0</v>
      </c>
      <c r="E496" s="18"/>
      <c r="F496" s="18">
        <f t="shared" ref="F496" si="607">F497+F505+F506+F507</f>
        <v>1443800</v>
      </c>
      <c r="G496" s="18">
        <f t="shared" si="606"/>
        <v>1090674</v>
      </c>
      <c r="H496" s="18">
        <f t="shared" ref="H496" si="608">H497+H505+H506+H507</f>
        <v>30000</v>
      </c>
      <c r="I496" s="19">
        <f t="shared" ref="I496:I523" si="609">G496+H496</f>
        <v>1120674</v>
      </c>
      <c r="J496" s="30">
        <f t="shared" ref="J496:J523" si="610">F496-I496</f>
        <v>323126</v>
      </c>
      <c r="K496" s="31">
        <f t="shared" ref="K496:K523" si="611">I496/F496</f>
        <v>0.77619753428452698</v>
      </c>
      <c r="L496" s="20">
        <f t="shared" ref="L496:M496" si="612">L497+L505+L506+L507</f>
        <v>2090000</v>
      </c>
      <c r="M496" s="20">
        <f t="shared" si="612"/>
        <v>2090000</v>
      </c>
      <c r="N496" s="18">
        <f t="shared" ref="N496" si="613">N497+N505+N506+N507</f>
        <v>969326</v>
      </c>
      <c r="O496" s="18">
        <f t="shared" ref="O496" si="614">O497+O505+O506+O507</f>
        <v>2090000</v>
      </c>
      <c r="P496" s="32">
        <f t="shared" ref="P496" si="615">P497+P505+P506+P507</f>
        <v>0</v>
      </c>
      <c r="Q496" s="33">
        <f t="shared" si="593"/>
        <v>1</v>
      </c>
      <c r="R496" s="14"/>
      <c r="S496" s="10" t="s">
        <v>60</v>
      </c>
    </row>
    <row r="497" spans="1:19" ht="18.75" x14ac:dyDescent="0.25">
      <c r="A497" s="11" t="str">
        <f t="shared" si="605"/>
        <v>a</v>
      </c>
      <c r="B497" s="1" t="s">
        <v>2</v>
      </c>
      <c r="C497" s="2" t="s">
        <v>3</v>
      </c>
      <c r="D497" s="19">
        <f t="shared" ref="D497:G497" si="616">D498+D499+D500+D501+D502+D503+D504</f>
        <v>0</v>
      </c>
      <c r="E497" s="19"/>
      <c r="F497" s="19">
        <f t="shared" si="616"/>
        <v>1443800</v>
      </c>
      <c r="G497" s="19">
        <f t="shared" si="616"/>
        <v>1090674</v>
      </c>
      <c r="H497" s="19">
        <f t="shared" ref="H497" si="617">H498+H499+H500+H501+H502+H503+H504</f>
        <v>30000</v>
      </c>
      <c r="I497" s="19">
        <f t="shared" si="609"/>
        <v>1120674</v>
      </c>
      <c r="J497" s="30">
        <f t="shared" si="610"/>
        <v>323126</v>
      </c>
      <c r="K497" s="31">
        <f t="shared" si="611"/>
        <v>0.77619753428452698</v>
      </c>
      <c r="L497" s="18">
        <f t="shared" ref="L497:M497" si="618">L498+L499+L500+L501+L502+L503+L504</f>
        <v>2090000</v>
      </c>
      <c r="M497" s="18">
        <f t="shared" si="618"/>
        <v>2090000</v>
      </c>
      <c r="N497" s="19">
        <f t="shared" ref="N497:P497" si="619">N498+N499+N500+N501+N502+N503+N504</f>
        <v>969326</v>
      </c>
      <c r="O497" s="19">
        <f t="shared" si="619"/>
        <v>2090000</v>
      </c>
      <c r="P497" s="30">
        <f t="shared" si="619"/>
        <v>0</v>
      </c>
      <c r="Q497" s="34">
        <f t="shared" si="593"/>
        <v>1</v>
      </c>
      <c r="R497" s="15"/>
      <c r="S497" s="10" t="s">
        <v>60</v>
      </c>
    </row>
    <row r="498" spans="1:19" ht="18.75" hidden="1" x14ac:dyDescent="0.25">
      <c r="A498" s="11" t="str">
        <f t="shared" si="605"/>
        <v>b</v>
      </c>
      <c r="B498" s="3" t="s">
        <v>2</v>
      </c>
      <c r="C498" s="4" t="s">
        <v>4</v>
      </c>
      <c r="D498" s="19"/>
      <c r="E498" s="19"/>
      <c r="F498" s="19">
        <v>0</v>
      </c>
      <c r="G498" s="19"/>
      <c r="H498" s="19"/>
      <c r="I498" s="19">
        <f t="shared" si="609"/>
        <v>0</v>
      </c>
      <c r="J498" s="30">
        <f t="shared" si="610"/>
        <v>0</v>
      </c>
      <c r="K498" s="31" t="e">
        <f t="shared" si="611"/>
        <v>#DIV/0!</v>
      </c>
      <c r="L498" s="21">
        <v>0</v>
      </c>
      <c r="M498" s="21">
        <v>0</v>
      </c>
      <c r="N498" s="19"/>
      <c r="O498" s="19">
        <f t="shared" ref="O498:O507" si="620">I498+N498</f>
        <v>0</v>
      </c>
      <c r="P498" s="30">
        <f t="shared" ref="P498:P507" si="621">M498-O498</f>
        <v>0</v>
      </c>
      <c r="Q498" s="34" t="e">
        <f t="shared" si="593"/>
        <v>#DIV/0!</v>
      </c>
      <c r="R498" s="15"/>
      <c r="S498" s="10" t="s">
        <v>60</v>
      </c>
    </row>
    <row r="499" spans="1:19" ht="18.75" hidden="1" x14ac:dyDescent="0.25">
      <c r="A499" s="11" t="str">
        <f t="shared" si="605"/>
        <v>b</v>
      </c>
      <c r="B499" s="3" t="s">
        <v>2</v>
      </c>
      <c r="C499" s="4" t="s">
        <v>5</v>
      </c>
      <c r="D499" s="19"/>
      <c r="E499" s="19"/>
      <c r="F499" s="19"/>
      <c r="G499" s="19"/>
      <c r="H499" s="19"/>
      <c r="I499" s="19">
        <f t="shared" si="609"/>
        <v>0</v>
      </c>
      <c r="J499" s="30">
        <f t="shared" si="610"/>
        <v>0</v>
      </c>
      <c r="K499" s="31" t="e">
        <f t="shared" si="611"/>
        <v>#DIV/0!</v>
      </c>
      <c r="L499" s="21"/>
      <c r="M499" s="21"/>
      <c r="N499" s="19"/>
      <c r="O499" s="19">
        <f t="shared" si="620"/>
        <v>0</v>
      </c>
      <c r="P499" s="30">
        <f t="shared" si="621"/>
        <v>0</v>
      </c>
      <c r="Q499" s="34" t="e">
        <f t="shared" si="593"/>
        <v>#DIV/0!</v>
      </c>
      <c r="R499" s="15"/>
      <c r="S499" s="10" t="s">
        <v>60</v>
      </c>
    </row>
    <row r="500" spans="1:19" ht="18.75" hidden="1" x14ac:dyDescent="0.25">
      <c r="A500" s="11" t="str">
        <f t="shared" si="605"/>
        <v>b</v>
      </c>
      <c r="B500" s="3" t="s">
        <v>2</v>
      </c>
      <c r="C500" s="4" t="s">
        <v>6</v>
      </c>
      <c r="D500" s="19"/>
      <c r="E500" s="19"/>
      <c r="F500" s="19">
        <v>0</v>
      </c>
      <c r="G500" s="19"/>
      <c r="H500" s="19"/>
      <c r="I500" s="19">
        <f t="shared" si="609"/>
        <v>0</v>
      </c>
      <c r="J500" s="30">
        <f t="shared" si="610"/>
        <v>0</v>
      </c>
      <c r="K500" s="31" t="e">
        <f t="shared" si="611"/>
        <v>#DIV/0!</v>
      </c>
      <c r="L500" s="21">
        <v>0</v>
      </c>
      <c r="M500" s="21">
        <v>0</v>
      </c>
      <c r="N500" s="19"/>
      <c r="O500" s="19">
        <f t="shared" si="620"/>
        <v>0</v>
      </c>
      <c r="P500" s="30">
        <f t="shared" si="621"/>
        <v>0</v>
      </c>
      <c r="Q500" s="34" t="e">
        <f t="shared" si="593"/>
        <v>#DIV/0!</v>
      </c>
      <c r="R500" s="15"/>
      <c r="S500" s="10" t="s">
        <v>60</v>
      </c>
    </row>
    <row r="501" spans="1:19" ht="18.75" hidden="1" x14ac:dyDescent="0.25">
      <c r="A501" s="11" t="str">
        <f t="shared" si="605"/>
        <v>b</v>
      </c>
      <c r="B501" s="3" t="s">
        <v>2</v>
      </c>
      <c r="C501" s="5" t="s">
        <v>7</v>
      </c>
      <c r="D501" s="19"/>
      <c r="E501" s="19"/>
      <c r="F501" s="19">
        <v>0</v>
      </c>
      <c r="G501" s="19"/>
      <c r="H501" s="19"/>
      <c r="I501" s="19">
        <f t="shared" si="609"/>
        <v>0</v>
      </c>
      <c r="J501" s="30">
        <f t="shared" si="610"/>
        <v>0</v>
      </c>
      <c r="K501" s="31" t="e">
        <f t="shared" si="611"/>
        <v>#DIV/0!</v>
      </c>
      <c r="L501" s="21">
        <v>0</v>
      </c>
      <c r="M501" s="21">
        <v>0</v>
      </c>
      <c r="N501" s="19"/>
      <c r="O501" s="19">
        <f t="shared" si="620"/>
        <v>0</v>
      </c>
      <c r="P501" s="30">
        <f t="shared" si="621"/>
        <v>0</v>
      </c>
      <c r="Q501" s="34" t="e">
        <f t="shared" si="593"/>
        <v>#DIV/0!</v>
      </c>
      <c r="R501" s="15"/>
      <c r="S501" s="10" t="s">
        <v>60</v>
      </c>
    </row>
    <row r="502" spans="1:19" ht="18.75" hidden="1" x14ac:dyDescent="0.25">
      <c r="A502" s="11" t="str">
        <f t="shared" si="605"/>
        <v>b</v>
      </c>
      <c r="B502" s="3" t="s">
        <v>2</v>
      </c>
      <c r="C502" s="5" t="s">
        <v>8</v>
      </c>
      <c r="D502" s="19"/>
      <c r="E502" s="19"/>
      <c r="F502" s="19">
        <v>0</v>
      </c>
      <c r="G502" s="19"/>
      <c r="H502" s="19"/>
      <c r="I502" s="19">
        <f t="shared" si="609"/>
        <v>0</v>
      </c>
      <c r="J502" s="30">
        <f t="shared" si="610"/>
        <v>0</v>
      </c>
      <c r="K502" s="31" t="e">
        <f t="shared" si="611"/>
        <v>#DIV/0!</v>
      </c>
      <c r="L502" s="21">
        <v>0</v>
      </c>
      <c r="M502" s="21">
        <v>0</v>
      </c>
      <c r="N502" s="19"/>
      <c r="O502" s="19">
        <f t="shared" si="620"/>
        <v>0</v>
      </c>
      <c r="P502" s="30">
        <f t="shared" si="621"/>
        <v>0</v>
      </c>
      <c r="Q502" s="34" t="e">
        <f t="shared" si="593"/>
        <v>#DIV/0!</v>
      </c>
      <c r="R502" s="15"/>
      <c r="S502" s="10" t="s">
        <v>60</v>
      </c>
    </row>
    <row r="503" spans="1:19" ht="18.75" hidden="1" x14ac:dyDescent="0.25">
      <c r="A503" s="11" t="str">
        <f t="shared" si="605"/>
        <v>b</v>
      </c>
      <c r="B503" s="3" t="s">
        <v>2</v>
      </c>
      <c r="C503" s="5" t="s">
        <v>9</v>
      </c>
      <c r="D503" s="19"/>
      <c r="E503" s="19"/>
      <c r="F503" s="19"/>
      <c r="G503" s="19"/>
      <c r="H503" s="19"/>
      <c r="I503" s="19">
        <f t="shared" si="609"/>
        <v>0</v>
      </c>
      <c r="J503" s="30">
        <f t="shared" si="610"/>
        <v>0</v>
      </c>
      <c r="K503" s="31" t="e">
        <f t="shared" si="611"/>
        <v>#DIV/0!</v>
      </c>
      <c r="L503" s="21">
        <v>0</v>
      </c>
      <c r="M503" s="21"/>
      <c r="N503" s="19"/>
      <c r="O503" s="19">
        <f t="shared" si="620"/>
        <v>0</v>
      </c>
      <c r="P503" s="30">
        <f t="shared" si="621"/>
        <v>0</v>
      </c>
      <c r="Q503" s="34" t="e">
        <f t="shared" si="593"/>
        <v>#DIV/0!</v>
      </c>
      <c r="R503" s="15"/>
      <c r="S503" s="10" t="s">
        <v>60</v>
      </c>
    </row>
    <row r="504" spans="1:19" ht="18.75" x14ac:dyDescent="0.25">
      <c r="A504" s="11" t="str">
        <f t="shared" si="605"/>
        <v>a</v>
      </c>
      <c r="B504" s="3" t="s">
        <v>2</v>
      </c>
      <c r="C504" s="5" t="s">
        <v>10</v>
      </c>
      <c r="D504" s="19"/>
      <c r="E504" s="19"/>
      <c r="F504" s="19">
        <v>1443800</v>
      </c>
      <c r="G504" s="19">
        <v>1090674</v>
      </c>
      <c r="H504" s="19">
        <v>30000</v>
      </c>
      <c r="I504" s="19">
        <f t="shared" si="609"/>
        <v>1120674</v>
      </c>
      <c r="J504" s="30">
        <f t="shared" si="610"/>
        <v>323126</v>
      </c>
      <c r="K504" s="31">
        <f t="shared" si="611"/>
        <v>0.77619753428452698</v>
      </c>
      <c r="L504" s="21">
        <v>2090000</v>
      </c>
      <c r="M504" s="21">
        <v>2090000</v>
      </c>
      <c r="N504" s="19">
        <v>969326</v>
      </c>
      <c r="O504" s="19">
        <f t="shared" si="620"/>
        <v>2090000</v>
      </c>
      <c r="P504" s="30">
        <f t="shared" si="621"/>
        <v>0</v>
      </c>
      <c r="Q504" s="34">
        <f t="shared" si="593"/>
        <v>1</v>
      </c>
      <c r="R504" s="15"/>
      <c r="S504" s="10" t="s">
        <v>60</v>
      </c>
    </row>
    <row r="505" spans="1:19" ht="18.75" hidden="1" x14ac:dyDescent="0.25">
      <c r="A505" s="11" t="str">
        <f t="shared" si="605"/>
        <v>b</v>
      </c>
      <c r="B505" s="3" t="s">
        <v>2</v>
      </c>
      <c r="C505" s="2" t="s">
        <v>11</v>
      </c>
      <c r="D505" s="18"/>
      <c r="E505" s="18"/>
      <c r="F505" s="18">
        <v>0</v>
      </c>
      <c r="G505" s="18"/>
      <c r="H505" s="18"/>
      <c r="I505" s="19">
        <f t="shared" si="609"/>
        <v>0</v>
      </c>
      <c r="J505" s="30">
        <f t="shared" si="610"/>
        <v>0</v>
      </c>
      <c r="K505" s="31" t="e">
        <f t="shared" si="611"/>
        <v>#DIV/0!</v>
      </c>
      <c r="L505" s="18">
        <v>0</v>
      </c>
      <c r="M505" s="18">
        <v>0</v>
      </c>
      <c r="N505" s="18"/>
      <c r="O505" s="18">
        <f t="shared" si="620"/>
        <v>0</v>
      </c>
      <c r="P505" s="32">
        <f t="shared" si="621"/>
        <v>0</v>
      </c>
      <c r="Q505" s="33" t="e">
        <f t="shared" si="593"/>
        <v>#DIV/0!</v>
      </c>
      <c r="R505" s="14"/>
      <c r="S505" s="10" t="s">
        <v>60</v>
      </c>
    </row>
    <row r="506" spans="1:19" ht="18.75" hidden="1" x14ac:dyDescent="0.25">
      <c r="A506" s="11" t="str">
        <f t="shared" si="605"/>
        <v>b</v>
      </c>
      <c r="B506" s="3" t="s">
        <v>2</v>
      </c>
      <c r="C506" s="2" t="s">
        <v>12</v>
      </c>
      <c r="D506" s="18"/>
      <c r="E506" s="18"/>
      <c r="F506" s="18">
        <v>0</v>
      </c>
      <c r="G506" s="18"/>
      <c r="H506" s="18"/>
      <c r="I506" s="19">
        <f t="shared" si="609"/>
        <v>0</v>
      </c>
      <c r="J506" s="30">
        <f t="shared" si="610"/>
        <v>0</v>
      </c>
      <c r="K506" s="31" t="e">
        <f t="shared" si="611"/>
        <v>#DIV/0!</v>
      </c>
      <c r="L506" s="18">
        <v>0</v>
      </c>
      <c r="M506" s="18">
        <v>0</v>
      </c>
      <c r="N506" s="18"/>
      <c r="O506" s="18">
        <f t="shared" si="620"/>
        <v>0</v>
      </c>
      <c r="P506" s="32">
        <f t="shared" si="621"/>
        <v>0</v>
      </c>
      <c r="Q506" s="33" t="e">
        <f t="shared" si="593"/>
        <v>#DIV/0!</v>
      </c>
      <c r="R506" s="14"/>
      <c r="S506" s="10" t="s">
        <v>60</v>
      </c>
    </row>
    <row r="507" spans="1:19" ht="18.75" hidden="1" x14ac:dyDescent="0.25">
      <c r="A507" s="11" t="str">
        <f t="shared" si="605"/>
        <v>b</v>
      </c>
      <c r="B507" s="3" t="s">
        <v>2</v>
      </c>
      <c r="C507" s="2" t="s">
        <v>13</v>
      </c>
      <c r="D507" s="19"/>
      <c r="E507" s="19"/>
      <c r="F507" s="19">
        <v>0</v>
      </c>
      <c r="G507" s="19"/>
      <c r="H507" s="19"/>
      <c r="I507" s="19">
        <f t="shared" si="609"/>
        <v>0</v>
      </c>
      <c r="J507" s="30">
        <f t="shared" si="610"/>
        <v>0</v>
      </c>
      <c r="K507" s="31" t="e">
        <f t="shared" si="611"/>
        <v>#DIV/0!</v>
      </c>
      <c r="L507" s="18">
        <v>0</v>
      </c>
      <c r="M507" s="18">
        <v>0</v>
      </c>
      <c r="N507" s="19"/>
      <c r="O507" s="19">
        <f t="shared" si="620"/>
        <v>0</v>
      </c>
      <c r="P507" s="30">
        <f t="shared" si="621"/>
        <v>0</v>
      </c>
      <c r="Q507" s="34" t="e">
        <f t="shared" si="593"/>
        <v>#DIV/0!</v>
      </c>
      <c r="R507" s="15"/>
      <c r="S507" s="10" t="s">
        <v>60</v>
      </c>
    </row>
    <row r="508" spans="1:19" ht="18.75" x14ac:dyDescent="0.25">
      <c r="A508" s="11" t="str">
        <f t="shared" si="605"/>
        <v>a</v>
      </c>
      <c r="B508" s="16" t="s">
        <v>105</v>
      </c>
      <c r="C508" s="17" t="s">
        <v>106</v>
      </c>
      <c r="D508" s="18">
        <f t="shared" ref="D508" si="622">D509+D517+D518+D519</f>
        <v>0</v>
      </c>
      <c r="E508" s="18"/>
      <c r="F508" s="18">
        <f t="shared" ref="F508" si="623">F509+F517+F518+F519</f>
        <v>2000000</v>
      </c>
      <c r="G508" s="18">
        <f>G509+G517+G518+G519</f>
        <v>120150</v>
      </c>
      <c r="H508" s="18">
        <f t="shared" ref="H508" si="624">H509+H517+H518+H519</f>
        <v>797000</v>
      </c>
      <c r="I508" s="19">
        <f t="shared" si="609"/>
        <v>917150</v>
      </c>
      <c r="J508" s="30">
        <f t="shared" si="610"/>
        <v>1082850</v>
      </c>
      <c r="K508" s="31">
        <f t="shared" si="611"/>
        <v>0.45857500000000001</v>
      </c>
      <c r="L508" s="20">
        <f t="shared" ref="L508:P508" si="625">L509+L517+L518+L519</f>
        <v>4500000</v>
      </c>
      <c r="M508" s="20">
        <f t="shared" si="625"/>
        <v>2000000</v>
      </c>
      <c r="N508" s="18">
        <f t="shared" si="625"/>
        <v>3608000</v>
      </c>
      <c r="O508" s="18">
        <f t="shared" si="625"/>
        <v>4525150</v>
      </c>
      <c r="P508" s="32">
        <f t="shared" si="625"/>
        <v>-2525150</v>
      </c>
      <c r="Q508" s="33">
        <f t="shared" ref="Q508:Q519" si="626">O508/M508</f>
        <v>2.262575</v>
      </c>
      <c r="R508" s="14"/>
      <c r="S508" s="10" t="s">
        <v>60</v>
      </c>
    </row>
    <row r="509" spans="1:19" ht="18.75" x14ac:dyDescent="0.25">
      <c r="A509" s="11" t="str">
        <f t="shared" si="605"/>
        <v>a</v>
      </c>
      <c r="B509" s="1" t="s">
        <v>2</v>
      </c>
      <c r="C509" s="2" t="s">
        <v>3</v>
      </c>
      <c r="D509" s="19">
        <f t="shared" ref="D509" si="627">D510+D511+D512+D513+D514+D515+D516</f>
        <v>0</v>
      </c>
      <c r="E509" s="19"/>
      <c r="F509" s="19">
        <f t="shared" ref="F509" si="628">F510+F511+F512+F513+F514+F515+F516</f>
        <v>2000000</v>
      </c>
      <c r="G509" s="19">
        <f t="shared" ref="G509:H509" si="629">G510+G511+G512+G513+G514+G515+G516</f>
        <v>120150</v>
      </c>
      <c r="H509" s="19">
        <f t="shared" si="629"/>
        <v>797000</v>
      </c>
      <c r="I509" s="19">
        <f t="shared" si="609"/>
        <v>917150</v>
      </c>
      <c r="J509" s="30">
        <f t="shared" si="610"/>
        <v>1082850</v>
      </c>
      <c r="K509" s="31">
        <f t="shared" si="611"/>
        <v>0.45857500000000001</v>
      </c>
      <c r="L509" s="18">
        <f t="shared" ref="L509:P509" si="630">L510+L511+L512+L513+L514+L515+L516</f>
        <v>4500000</v>
      </c>
      <c r="M509" s="18">
        <f t="shared" si="630"/>
        <v>2000000</v>
      </c>
      <c r="N509" s="19">
        <f t="shared" si="630"/>
        <v>3608000</v>
      </c>
      <c r="O509" s="19">
        <f t="shared" si="630"/>
        <v>4525150</v>
      </c>
      <c r="P509" s="30">
        <f t="shared" si="630"/>
        <v>-2525150</v>
      </c>
      <c r="Q509" s="34">
        <f t="shared" si="626"/>
        <v>2.262575</v>
      </c>
      <c r="R509" s="15"/>
      <c r="S509" s="10" t="s">
        <v>60</v>
      </c>
    </row>
    <row r="510" spans="1:19" ht="18.75" hidden="1" x14ac:dyDescent="0.25">
      <c r="A510" s="11" t="str">
        <f t="shared" si="605"/>
        <v>b</v>
      </c>
      <c r="B510" s="3" t="s">
        <v>2</v>
      </c>
      <c r="C510" s="4" t="s">
        <v>4</v>
      </c>
      <c r="D510" s="19"/>
      <c r="E510" s="19"/>
      <c r="F510" s="19">
        <v>0</v>
      </c>
      <c r="G510" s="19"/>
      <c r="H510" s="19"/>
      <c r="I510" s="19">
        <f t="shared" si="609"/>
        <v>0</v>
      </c>
      <c r="J510" s="30">
        <f t="shared" si="610"/>
        <v>0</v>
      </c>
      <c r="K510" s="31" t="e">
        <f t="shared" si="611"/>
        <v>#DIV/0!</v>
      </c>
      <c r="L510" s="21">
        <v>0</v>
      </c>
      <c r="M510" s="21">
        <v>0</v>
      </c>
      <c r="N510" s="19"/>
      <c r="O510" s="19">
        <f t="shared" ref="O510:O519" si="631">I510+N510</f>
        <v>0</v>
      </c>
      <c r="P510" s="30">
        <f t="shared" ref="P510:P519" si="632">M510-O510</f>
        <v>0</v>
      </c>
      <c r="Q510" s="34" t="e">
        <f t="shared" si="626"/>
        <v>#DIV/0!</v>
      </c>
      <c r="R510" s="15"/>
      <c r="S510" s="10" t="s">
        <v>60</v>
      </c>
    </row>
    <row r="511" spans="1:19" ht="18.75" x14ac:dyDescent="0.25">
      <c r="A511" s="11" t="str">
        <f t="shared" si="605"/>
        <v>a</v>
      </c>
      <c r="B511" s="3" t="s">
        <v>2</v>
      </c>
      <c r="C511" s="4" t="s">
        <v>5</v>
      </c>
      <c r="D511" s="19"/>
      <c r="E511" s="19"/>
      <c r="F511" s="19">
        <v>150000</v>
      </c>
      <c r="G511" s="19">
        <v>2150</v>
      </c>
      <c r="H511" s="19">
        <v>40000</v>
      </c>
      <c r="I511" s="19">
        <f t="shared" si="609"/>
        <v>42150</v>
      </c>
      <c r="J511" s="30">
        <f t="shared" si="610"/>
        <v>107850</v>
      </c>
      <c r="K511" s="31">
        <f t="shared" si="611"/>
        <v>0.28100000000000003</v>
      </c>
      <c r="L511" s="21">
        <v>150000</v>
      </c>
      <c r="M511" s="21">
        <v>150000</v>
      </c>
      <c r="N511" s="19">
        <v>108000</v>
      </c>
      <c r="O511" s="19">
        <f t="shared" si="631"/>
        <v>150150</v>
      </c>
      <c r="P511" s="30">
        <f t="shared" si="632"/>
        <v>-150</v>
      </c>
      <c r="Q511" s="34">
        <f t="shared" si="626"/>
        <v>1.0009999999999999</v>
      </c>
      <c r="R511" s="15"/>
      <c r="S511" s="10" t="s">
        <v>60</v>
      </c>
    </row>
    <row r="512" spans="1:19" ht="18.75" hidden="1" x14ac:dyDescent="0.25">
      <c r="A512" s="11" t="str">
        <f t="shared" si="605"/>
        <v>b</v>
      </c>
      <c r="B512" s="3" t="s">
        <v>2</v>
      </c>
      <c r="C512" s="4" t="s">
        <v>6</v>
      </c>
      <c r="D512" s="19"/>
      <c r="E512" s="19"/>
      <c r="F512" s="19">
        <v>0</v>
      </c>
      <c r="G512" s="19"/>
      <c r="H512" s="19"/>
      <c r="I512" s="19">
        <f t="shared" si="609"/>
        <v>0</v>
      </c>
      <c r="J512" s="30">
        <f t="shared" si="610"/>
        <v>0</v>
      </c>
      <c r="K512" s="31" t="e">
        <f t="shared" si="611"/>
        <v>#DIV/0!</v>
      </c>
      <c r="L512" s="21">
        <v>0</v>
      </c>
      <c r="M512" s="21">
        <v>0</v>
      </c>
      <c r="N512" s="19"/>
      <c r="O512" s="19">
        <f t="shared" si="631"/>
        <v>0</v>
      </c>
      <c r="P512" s="30">
        <f t="shared" si="632"/>
        <v>0</v>
      </c>
      <c r="Q512" s="34" t="e">
        <f t="shared" si="626"/>
        <v>#DIV/0!</v>
      </c>
      <c r="R512" s="15"/>
      <c r="S512" s="10" t="s">
        <v>60</v>
      </c>
    </row>
    <row r="513" spans="1:19" ht="18.75" hidden="1" x14ac:dyDescent="0.25">
      <c r="A513" s="11" t="str">
        <f t="shared" si="605"/>
        <v>b</v>
      </c>
      <c r="B513" s="3" t="s">
        <v>2</v>
      </c>
      <c r="C513" s="5" t="s">
        <v>7</v>
      </c>
      <c r="D513" s="19"/>
      <c r="E513" s="19"/>
      <c r="F513" s="19">
        <v>0</v>
      </c>
      <c r="G513" s="19"/>
      <c r="H513" s="19"/>
      <c r="I513" s="19">
        <f t="shared" si="609"/>
        <v>0</v>
      </c>
      <c r="J513" s="30">
        <f t="shared" si="610"/>
        <v>0</v>
      </c>
      <c r="K513" s="31" t="e">
        <f t="shared" si="611"/>
        <v>#DIV/0!</v>
      </c>
      <c r="L513" s="21">
        <v>0</v>
      </c>
      <c r="M513" s="21">
        <v>0</v>
      </c>
      <c r="N513" s="19"/>
      <c r="O513" s="19">
        <f t="shared" si="631"/>
        <v>0</v>
      </c>
      <c r="P513" s="30">
        <f t="shared" si="632"/>
        <v>0</v>
      </c>
      <c r="Q513" s="34" t="e">
        <f t="shared" si="626"/>
        <v>#DIV/0!</v>
      </c>
      <c r="R513" s="15"/>
      <c r="S513" s="10" t="s">
        <v>60</v>
      </c>
    </row>
    <row r="514" spans="1:19" ht="18.75" hidden="1" x14ac:dyDescent="0.25">
      <c r="A514" s="11" t="str">
        <f t="shared" si="605"/>
        <v>b</v>
      </c>
      <c r="B514" s="3" t="s">
        <v>2</v>
      </c>
      <c r="C514" s="5" t="s">
        <v>8</v>
      </c>
      <c r="D514" s="19"/>
      <c r="E514" s="19"/>
      <c r="F514" s="19">
        <v>0</v>
      </c>
      <c r="G514" s="19"/>
      <c r="H514" s="19"/>
      <c r="I514" s="19">
        <f t="shared" si="609"/>
        <v>0</v>
      </c>
      <c r="J514" s="30">
        <f t="shared" si="610"/>
        <v>0</v>
      </c>
      <c r="K514" s="31" t="e">
        <f t="shared" si="611"/>
        <v>#DIV/0!</v>
      </c>
      <c r="L514" s="21">
        <v>0</v>
      </c>
      <c r="M514" s="21">
        <v>0</v>
      </c>
      <c r="N514" s="19"/>
      <c r="O514" s="19">
        <f t="shared" si="631"/>
        <v>0</v>
      </c>
      <c r="P514" s="30">
        <f t="shared" si="632"/>
        <v>0</v>
      </c>
      <c r="Q514" s="34" t="e">
        <f t="shared" si="626"/>
        <v>#DIV/0!</v>
      </c>
      <c r="R514" s="15"/>
      <c r="S514" s="10" t="s">
        <v>60</v>
      </c>
    </row>
    <row r="515" spans="1:19" ht="18.75" hidden="1" x14ac:dyDescent="0.25">
      <c r="A515" s="11" t="str">
        <f t="shared" si="605"/>
        <v>b</v>
      </c>
      <c r="B515" s="3" t="s">
        <v>2</v>
      </c>
      <c r="C515" s="5" t="s">
        <v>9</v>
      </c>
      <c r="D515" s="19"/>
      <c r="E515" s="19"/>
      <c r="F515" s="19">
        <v>0</v>
      </c>
      <c r="G515" s="19"/>
      <c r="H515" s="19"/>
      <c r="I515" s="19">
        <f t="shared" si="609"/>
        <v>0</v>
      </c>
      <c r="J515" s="30">
        <f t="shared" si="610"/>
        <v>0</v>
      </c>
      <c r="K515" s="31" t="e">
        <f t="shared" si="611"/>
        <v>#DIV/0!</v>
      </c>
      <c r="L515" s="21">
        <v>0</v>
      </c>
      <c r="M515" s="21">
        <v>0</v>
      </c>
      <c r="N515" s="19"/>
      <c r="O515" s="19">
        <f t="shared" si="631"/>
        <v>0</v>
      </c>
      <c r="P515" s="30">
        <f t="shared" si="632"/>
        <v>0</v>
      </c>
      <c r="Q515" s="34" t="e">
        <f t="shared" si="626"/>
        <v>#DIV/0!</v>
      </c>
      <c r="R515" s="15"/>
      <c r="S515" s="10" t="s">
        <v>60</v>
      </c>
    </row>
    <row r="516" spans="1:19" ht="18.75" x14ac:dyDescent="0.25">
      <c r="A516" s="11" t="str">
        <f t="shared" si="605"/>
        <v>a</v>
      </c>
      <c r="B516" s="3" t="s">
        <v>2</v>
      </c>
      <c r="C516" s="5" t="s">
        <v>10</v>
      </c>
      <c r="D516" s="19"/>
      <c r="E516" s="19"/>
      <c r="F516" s="19">
        <v>1850000</v>
      </c>
      <c r="G516" s="19">
        <v>118000</v>
      </c>
      <c r="H516" s="19">
        <v>757000</v>
      </c>
      <c r="I516" s="19">
        <f t="shared" si="609"/>
        <v>875000</v>
      </c>
      <c r="J516" s="30">
        <f t="shared" si="610"/>
        <v>975000</v>
      </c>
      <c r="K516" s="31">
        <f t="shared" si="611"/>
        <v>0.47297297297297297</v>
      </c>
      <c r="L516" s="21">
        <v>4350000</v>
      </c>
      <c r="M516" s="21">
        <v>1850000</v>
      </c>
      <c r="N516" s="19">
        <v>3500000</v>
      </c>
      <c r="O516" s="19">
        <f t="shared" si="631"/>
        <v>4375000</v>
      </c>
      <c r="P516" s="30">
        <f t="shared" si="632"/>
        <v>-2525000</v>
      </c>
      <c r="Q516" s="34">
        <f t="shared" si="626"/>
        <v>2.3648648648648649</v>
      </c>
      <c r="R516" s="15"/>
      <c r="S516" s="10" t="s">
        <v>60</v>
      </c>
    </row>
    <row r="517" spans="1:19" ht="18.75" hidden="1" x14ac:dyDescent="0.25">
      <c r="A517" s="11" t="str">
        <f t="shared" si="605"/>
        <v>b</v>
      </c>
      <c r="B517" s="3" t="s">
        <v>2</v>
      </c>
      <c r="C517" s="2" t="s">
        <v>11</v>
      </c>
      <c r="D517" s="18"/>
      <c r="E517" s="18"/>
      <c r="F517" s="18">
        <v>0</v>
      </c>
      <c r="G517" s="18"/>
      <c r="H517" s="18"/>
      <c r="I517" s="19">
        <f t="shared" si="609"/>
        <v>0</v>
      </c>
      <c r="J517" s="30">
        <f t="shared" si="610"/>
        <v>0</v>
      </c>
      <c r="K517" s="31" t="e">
        <f t="shared" si="611"/>
        <v>#DIV/0!</v>
      </c>
      <c r="L517" s="18">
        <v>0</v>
      </c>
      <c r="M517" s="18">
        <v>0</v>
      </c>
      <c r="N517" s="18"/>
      <c r="O517" s="18">
        <f t="shared" si="631"/>
        <v>0</v>
      </c>
      <c r="P517" s="32">
        <f t="shared" si="632"/>
        <v>0</v>
      </c>
      <c r="Q517" s="33" t="e">
        <f t="shared" si="626"/>
        <v>#DIV/0!</v>
      </c>
      <c r="R517" s="14"/>
      <c r="S517" s="10" t="s">
        <v>60</v>
      </c>
    </row>
    <row r="518" spans="1:19" ht="18.75" hidden="1" x14ac:dyDescent="0.25">
      <c r="A518" s="11" t="str">
        <f t="shared" si="605"/>
        <v>b</v>
      </c>
      <c r="B518" s="3" t="s">
        <v>2</v>
      </c>
      <c r="C518" s="2" t="s">
        <v>12</v>
      </c>
      <c r="D518" s="18"/>
      <c r="E518" s="18"/>
      <c r="F518" s="18">
        <v>0</v>
      </c>
      <c r="G518" s="18"/>
      <c r="H518" s="18"/>
      <c r="I518" s="19">
        <f t="shared" si="609"/>
        <v>0</v>
      </c>
      <c r="J518" s="30">
        <f t="shared" si="610"/>
        <v>0</v>
      </c>
      <c r="K518" s="31" t="e">
        <f t="shared" si="611"/>
        <v>#DIV/0!</v>
      </c>
      <c r="L518" s="18">
        <v>0</v>
      </c>
      <c r="M518" s="18">
        <v>0</v>
      </c>
      <c r="N518" s="18"/>
      <c r="O518" s="18">
        <f t="shared" si="631"/>
        <v>0</v>
      </c>
      <c r="P518" s="32">
        <f t="shared" si="632"/>
        <v>0</v>
      </c>
      <c r="Q518" s="33" t="e">
        <f t="shared" si="626"/>
        <v>#DIV/0!</v>
      </c>
      <c r="R518" s="14"/>
      <c r="S518" s="10" t="s">
        <v>60</v>
      </c>
    </row>
    <row r="519" spans="1:19" ht="18.75" hidden="1" x14ac:dyDescent="0.25">
      <c r="A519" s="11" t="str">
        <f t="shared" si="605"/>
        <v>b</v>
      </c>
      <c r="B519" s="3" t="s">
        <v>2</v>
      </c>
      <c r="C519" s="2" t="s">
        <v>13</v>
      </c>
      <c r="D519" s="19"/>
      <c r="E519" s="19"/>
      <c r="F519" s="19">
        <v>0</v>
      </c>
      <c r="G519" s="19"/>
      <c r="H519" s="19"/>
      <c r="I519" s="19">
        <f t="shared" si="609"/>
        <v>0</v>
      </c>
      <c r="J519" s="30">
        <f t="shared" si="610"/>
        <v>0</v>
      </c>
      <c r="K519" s="31" t="e">
        <f t="shared" si="611"/>
        <v>#DIV/0!</v>
      </c>
      <c r="L519" s="18">
        <v>0</v>
      </c>
      <c r="M519" s="18">
        <v>0</v>
      </c>
      <c r="N519" s="19"/>
      <c r="O519" s="19">
        <f t="shared" si="631"/>
        <v>0</v>
      </c>
      <c r="P519" s="30">
        <f t="shared" si="632"/>
        <v>0</v>
      </c>
      <c r="Q519" s="34" t="e">
        <f t="shared" si="626"/>
        <v>#DIV/0!</v>
      </c>
      <c r="R519" s="15"/>
      <c r="S519" s="10" t="s">
        <v>60</v>
      </c>
    </row>
    <row r="520" spans="1:19" ht="54" x14ac:dyDescent="0.25">
      <c r="A520" s="11" t="str">
        <f t="shared" si="605"/>
        <v>a</v>
      </c>
      <c r="B520" s="16" t="s">
        <v>107</v>
      </c>
      <c r="C520" s="17" t="s">
        <v>108</v>
      </c>
      <c r="D520" s="18">
        <f t="shared" ref="D520" si="633">D521+D529+D530+D531</f>
        <v>0</v>
      </c>
      <c r="E520" s="18"/>
      <c r="F520" s="18">
        <f t="shared" ref="F520" si="634">F521+F529+F530+F531</f>
        <v>45910000</v>
      </c>
      <c r="G520" s="18">
        <f t="shared" ref="G520:H520" si="635">G521+G529+G530+G531</f>
        <v>43273781</v>
      </c>
      <c r="H520" s="18">
        <f t="shared" si="635"/>
        <v>0</v>
      </c>
      <c r="I520" s="19">
        <f t="shared" si="609"/>
        <v>43273781</v>
      </c>
      <c r="J520" s="30">
        <f t="shared" si="610"/>
        <v>2636219</v>
      </c>
      <c r="K520" s="31">
        <f t="shared" si="611"/>
        <v>0.94257854497930738</v>
      </c>
      <c r="L520" s="20">
        <f t="shared" ref="L520:P520" si="636">L521+L529+L530+L531</f>
        <v>52700000</v>
      </c>
      <c r="M520" s="20">
        <f t="shared" si="636"/>
        <v>56300000</v>
      </c>
      <c r="N520" s="18">
        <f t="shared" si="636"/>
        <v>21510000</v>
      </c>
      <c r="O520" s="18">
        <f t="shared" si="636"/>
        <v>64783781</v>
      </c>
      <c r="P520" s="32">
        <f t="shared" si="636"/>
        <v>-8483781</v>
      </c>
      <c r="Q520" s="33">
        <f t="shared" ref="Q520:Q531" si="637">O520/M520</f>
        <v>1.1506888277087033</v>
      </c>
      <c r="R520" s="14"/>
      <c r="S520" s="10" t="s">
        <v>60</v>
      </c>
    </row>
    <row r="521" spans="1:19" ht="18.75" x14ac:dyDescent="0.25">
      <c r="A521" s="11" t="str">
        <f t="shared" si="605"/>
        <v>a</v>
      </c>
      <c r="B521" s="1" t="s">
        <v>2</v>
      </c>
      <c r="C521" s="2" t="s">
        <v>3</v>
      </c>
      <c r="D521" s="19">
        <f t="shared" ref="D521" si="638">D522+D523+D524+D525+D526+D527+D528</f>
        <v>0</v>
      </c>
      <c r="E521" s="19"/>
      <c r="F521" s="19">
        <f t="shared" ref="F521" si="639">F522+F523+F524+F525+F526+F527+F528</f>
        <v>19920000</v>
      </c>
      <c r="G521" s="19">
        <f t="shared" ref="G521:H521" si="640">G522+G523+G524+G525+G526+G527+G528</f>
        <v>19284578.5</v>
      </c>
      <c r="H521" s="19">
        <f t="shared" si="640"/>
        <v>0</v>
      </c>
      <c r="I521" s="19">
        <f t="shared" si="609"/>
        <v>19284578.5</v>
      </c>
      <c r="J521" s="30">
        <f t="shared" si="610"/>
        <v>635421.5</v>
      </c>
      <c r="K521" s="31">
        <f t="shared" si="611"/>
        <v>0.96810133032128509</v>
      </c>
      <c r="L521" s="18">
        <f t="shared" ref="L521:P521" si="641">L522+L523+L524+L525+L526+L527+L528</f>
        <v>22700000</v>
      </c>
      <c r="M521" s="18">
        <f t="shared" si="641"/>
        <v>21300000</v>
      </c>
      <c r="N521" s="19">
        <f t="shared" si="641"/>
        <v>500000</v>
      </c>
      <c r="O521" s="19">
        <f t="shared" si="641"/>
        <v>19784578.5</v>
      </c>
      <c r="P521" s="30">
        <f t="shared" si="641"/>
        <v>1515421.5</v>
      </c>
      <c r="Q521" s="34">
        <f t="shared" si="637"/>
        <v>0.92885345070422531</v>
      </c>
      <c r="R521" s="15"/>
      <c r="S521" s="10" t="s">
        <v>60</v>
      </c>
    </row>
    <row r="522" spans="1:19" ht="18.75" hidden="1" x14ac:dyDescent="0.25">
      <c r="A522" s="11" t="str">
        <f t="shared" si="605"/>
        <v>b</v>
      </c>
      <c r="B522" s="3" t="s">
        <v>2</v>
      </c>
      <c r="C522" s="4" t="s">
        <v>4</v>
      </c>
      <c r="D522" s="19">
        <f t="shared" ref="D522" si="642">D534</f>
        <v>0</v>
      </c>
      <c r="E522" s="19"/>
      <c r="F522" s="19">
        <f t="shared" ref="F522" si="643">F534</f>
        <v>0</v>
      </c>
      <c r="G522" s="19">
        <f t="shared" ref="G522" si="644">G534</f>
        <v>0</v>
      </c>
      <c r="H522" s="19"/>
      <c r="I522" s="19">
        <f t="shared" si="609"/>
        <v>0</v>
      </c>
      <c r="J522" s="30">
        <f t="shared" si="610"/>
        <v>0</v>
      </c>
      <c r="K522" s="31" t="e">
        <f t="shared" si="611"/>
        <v>#DIV/0!</v>
      </c>
      <c r="L522" s="21">
        <f t="shared" ref="L522:N522" si="645">L534</f>
        <v>0</v>
      </c>
      <c r="M522" s="21">
        <f t="shared" si="645"/>
        <v>0</v>
      </c>
      <c r="N522" s="19">
        <f t="shared" si="645"/>
        <v>0</v>
      </c>
      <c r="O522" s="19">
        <f t="shared" ref="O522:O531" si="646">I522+N522</f>
        <v>0</v>
      </c>
      <c r="P522" s="30">
        <f t="shared" ref="P522:P531" si="647">M522-O522</f>
        <v>0</v>
      </c>
      <c r="Q522" s="34" t="e">
        <f t="shared" si="637"/>
        <v>#DIV/0!</v>
      </c>
      <c r="R522" s="15"/>
      <c r="S522" s="10" t="s">
        <v>60</v>
      </c>
    </row>
    <row r="523" spans="1:19" ht="18.75" x14ac:dyDescent="0.25">
      <c r="A523" s="11" t="str">
        <f t="shared" si="605"/>
        <v>a</v>
      </c>
      <c r="B523" s="3" t="s">
        <v>2</v>
      </c>
      <c r="C523" s="4" t="s">
        <v>5</v>
      </c>
      <c r="D523" s="19">
        <f t="shared" ref="D523" si="648">D535</f>
        <v>0</v>
      </c>
      <c r="E523" s="19"/>
      <c r="F523" s="19">
        <f t="shared" ref="F523" si="649">F535</f>
        <v>840000</v>
      </c>
      <c r="G523" s="19">
        <f t="shared" ref="G523" si="650">G535</f>
        <v>316598</v>
      </c>
      <c r="H523" s="19"/>
      <c r="I523" s="19">
        <f t="shared" si="609"/>
        <v>316598</v>
      </c>
      <c r="J523" s="30">
        <f t="shared" si="610"/>
        <v>523402</v>
      </c>
      <c r="K523" s="31">
        <f t="shared" si="611"/>
        <v>0.37690238095238093</v>
      </c>
      <c r="L523" s="21">
        <f t="shared" ref="L523:M523" si="651">L535</f>
        <v>1200000</v>
      </c>
      <c r="M523" s="21">
        <f t="shared" si="651"/>
        <v>1200000</v>
      </c>
      <c r="N523" s="19"/>
      <c r="O523" s="19">
        <f t="shared" si="646"/>
        <v>316598</v>
      </c>
      <c r="P523" s="30">
        <f t="shared" si="647"/>
        <v>883402</v>
      </c>
      <c r="Q523" s="34">
        <f t="shared" si="637"/>
        <v>0.26383166666666669</v>
      </c>
      <c r="R523" s="15"/>
      <c r="S523" s="10" t="s">
        <v>60</v>
      </c>
    </row>
    <row r="524" spans="1:19" ht="18.75" hidden="1" x14ac:dyDescent="0.25">
      <c r="A524" s="11" t="str">
        <f t="shared" ref="A524:A543" si="652">IF((F524+G524+D524+I524+L524+M524+N524+O524)&gt;0,"a","b")</f>
        <v>b</v>
      </c>
      <c r="B524" s="3" t="s">
        <v>2</v>
      </c>
      <c r="C524" s="4" t="s">
        <v>6</v>
      </c>
      <c r="D524" s="19">
        <f t="shared" ref="D524" si="653">D536</f>
        <v>0</v>
      </c>
      <c r="E524" s="19"/>
      <c r="F524" s="19">
        <f t="shared" ref="F524" si="654">F536</f>
        <v>0</v>
      </c>
      <c r="G524" s="19">
        <f t="shared" ref="G524" si="655">G536</f>
        <v>0</v>
      </c>
      <c r="H524" s="19"/>
      <c r="I524" s="19">
        <f t="shared" ref="I524:I543" si="656">G524+H524</f>
        <v>0</v>
      </c>
      <c r="J524" s="30">
        <f t="shared" ref="J524:J543" si="657">F524-I524</f>
        <v>0</v>
      </c>
      <c r="K524" s="31" t="e">
        <f t="shared" ref="K524:K543" si="658">I524/F524</f>
        <v>#DIV/0!</v>
      </c>
      <c r="L524" s="21">
        <f t="shared" ref="L524:N524" si="659">L536</f>
        <v>0</v>
      </c>
      <c r="M524" s="21">
        <f t="shared" si="659"/>
        <v>0</v>
      </c>
      <c r="N524" s="19">
        <f t="shared" si="659"/>
        <v>0</v>
      </c>
      <c r="O524" s="19">
        <f t="shared" si="646"/>
        <v>0</v>
      </c>
      <c r="P524" s="30">
        <f t="shared" si="647"/>
        <v>0</v>
      </c>
      <c r="Q524" s="34" t="e">
        <f t="shared" si="637"/>
        <v>#DIV/0!</v>
      </c>
      <c r="R524" s="15"/>
      <c r="S524" s="10" t="s">
        <v>60</v>
      </c>
    </row>
    <row r="525" spans="1:19" ht="18.75" hidden="1" x14ac:dyDescent="0.25">
      <c r="A525" s="11" t="str">
        <f t="shared" si="652"/>
        <v>b</v>
      </c>
      <c r="B525" s="3" t="s">
        <v>2</v>
      </c>
      <c r="C525" s="5" t="s">
        <v>7</v>
      </c>
      <c r="D525" s="19">
        <f t="shared" ref="D525" si="660">D537</f>
        <v>0</v>
      </c>
      <c r="E525" s="19"/>
      <c r="F525" s="19">
        <f t="shared" ref="F525" si="661">F537</f>
        <v>0</v>
      </c>
      <c r="G525" s="19">
        <f t="shared" ref="G525" si="662">G537</f>
        <v>0</v>
      </c>
      <c r="H525" s="19"/>
      <c r="I525" s="19">
        <f t="shared" si="656"/>
        <v>0</v>
      </c>
      <c r="J525" s="30">
        <f t="shared" si="657"/>
        <v>0</v>
      </c>
      <c r="K525" s="31" t="e">
        <f t="shared" si="658"/>
        <v>#DIV/0!</v>
      </c>
      <c r="L525" s="21">
        <f t="shared" ref="L525:N525" si="663">L537</f>
        <v>0</v>
      </c>
      <c r="M525" s="21">
        <f t="shared" si="663"/>
        <v>0</v>
      </c>
      <c r="N525" s="19">
        <f t="shared" si="663"/>
        <v>0</v>
      </c>
      <c r="O525" s="19">
        <f t="shared" si="646"/>
        <v>0</v>
      </c>
      <c r="P525" s="30">
        <f t="shared" si="647"/>
        <v>0</v>
      </c>
      <c r="Q525" s="34" t="e">
        <f t="shared" si="637"/>
        <v>#DIV/0!</v>
      </c>
      <c r="R525" s="15"/>
      <c r="S525" s="10" t="s">
        <v>60</v>
      </c>
    </row>
    <row r="526" spans="1:19" ht="18.75" hidden="1" x14ac:dyDescent="0.25">
      <c r="A526" s="11" t="str">
        <f t="shared" si="652"/>
        <v>b</v>
      </c>
      <c r="B526" s="3" t="s">
        <v>2</v>
      </c>
      <c r="C526" s="5" t="s">
        <v>8</v>
      </c>
      <c r="D526" s="19">
        <f t="shared" ref="D526" si="664">D538</f>
        <v>0</v>
      </c>
      <c r="E526" s="19"/>
      <c r="F526" s="19">
        <f t="shared" ref="F526" si="665">F538</f>
        <v>0</v>
      </c>
      <c r="G526" s="19">
        <f t="shared" ref="G526" si="666">G538</f>
        <v>0</v>
      </c>
      <c r="H526" s="19"/>
      <c r="I526" s="19">
        <f t="shared" si="656"/>
        <v>0</v>
      </c>
      <c r="J526" s="30">
        <f t="shared" si="657"/>
        <v>0</v>
      </c>
      <c r="K526" s="31" t="e">
        <f t="shared" si="658"/>
        <v>#DIV/0!</v>
      </c>
      <c r="L526" s="21">
        <f t="shared" ref="L526:N526" si="667">L538</f>
        <v>0</v>
      </c>
      <c r="M526" s="21">
        <f t="shared" si="667"/>
        <v>0</v>
      </c>
      <c r="N526" s="19">
        <f t="shared" si="667"/>
        <v>0</v>
      </c>
      <c r="O526" s="19">
        <f t="shared" si="646"/>
        <v>0</v>
      </c>
      <c r="P526" s="30">
        <f t="shared" si="647"/>
        <v>0</v>
      </c>
      <c r="Q526" s="34" t="e">
        <f t="shared" si="637"/>
        <v>#DIV/0!</v>
      </c>
      <c r="R526" s="15"/>
      <c r="S526" s="10" t="s">
        <v>60</v>
      </c>
    </row>
    <row r="527" spans="1:19" ht="18.75" x14ac:dyDescent="0.25">
      <c r="A527" s="11" t="str">
        <f t="shared" si="652"/>
        <v>a</v>
      </c>
      <c r="B527" s="3" t="s">
        <v>2</v>
      </c>
      <c r="C527" s="5" t="s">
        <v>9</v>
      </c>
      <c r="D527" s="19">
        <f t="shared" ref="D527" si="668">D539</f>
        <v>0</v>
      </c>
      <c r="E527" s="19"/>
      <c r="F527" s="19">
        <f t="shared" ref="F527" si="669">F539</f>
        <v>1500000</v>
      </c>
      <c r="G527" s="19">
        <f t="shared" ref="G527" si="670">G539</f>
        <v>1465570</v>
      </c>
      <c r="H527" s="19"/>
      <c r="I527" s="19">
        <f t="shared" si="656"/>
        <v>1465570</v>
      </c>
      <c r="J527" s="30">
        <f t="shared" si="657"/>
        <v>34430</v>
      </c>
      <c r="K527" s="31">
        <f t="shared" si="658"/>
        <v>0.97704666666666662</v>
      </c>
      <c r="L527" s="21">
        <f t="shared" ref="L527:N527" si="671">L539</f>
        <v>2000000</v>
      </c>
      <c r="M527" s="21">
        <f t="shared" si="671"/>
        <v>2000000</v>
      </c>
      <c r="N527" s="19">
        <f t="shared" si="671"/>
        <v>500000</v>
      </c>
      <c r="O527" s="19">
        <f t="shared" si="646"/>
        <v>1965570</v>
      </c>
      <c r="P527" s="30">
        <f t="shared" si="647"/>
        <v>34430</v>
      </c>
      <c r="Q527" s="34">
        <f t="shared" si="637"/>
        <v>0.98278500000000002</v>
      </c>
      <c r="R527" s="15"/>
      <c r="S527" s="10" t="s">
        <v>60</v>
      </c>
    </row>
    <row r="528" spans="1:19" ht="18.75" x14ac:dyDescent="0.25">
      <c r="A528" s="11" t="str">
        <f t="shared" si="652"/>
        <v>a</v>
      </c>
      <c r="B528" s="3" t="s">
        <v>2</v>
      </c>
      <c r="C528" s="5" t="s">
        <v>10</v>
      </c>
      <c r="D528" s="19">
        <f t="shared" ref="D528" si="672">D540</f>
        <v>0</v>
      </c>
      <c r="E528" s="19"/>
      <c r="F528" s="19">
        <f t="shared" ref="F528" si="673">F540</f>
        <v>17580000</v>
      </c>
      <c r="G528" s="19">
        <f t="shared" ref="G528" si="674">G540</f>
        <v>17502410.5</v>
      </c>
      <c r="H528" s="19"/>
      <c r="I528" s="19">
        <f t="shared" si="656"/>
        <v>17502410.5</v>
      </c>
      <c r="J528" s="30">
        <f t="shared" si="657"/>
        <v>77589.5</v>
      </c>
      <c r="K528" s="31">
        <f t="shared" si="658"/>
        <v>0.99558649032992041</v>
      </c>
      <c r="L528" s="21">
        <f t="shared" ref="L528:M528" si="675">L540</f>
        <v>19500000</v>
      </c>
      <c r="M528" s="21">
        <f t="shared" si="675"/>
        <v>18100000</v>
      </c>
      <c r="N528" s="19"/>
      <c r="O528" s="19">
        <f t="shared" si="646"/>
        <v>17502410.5</v>
      </c>
      <c r="P528" s="30">
        <f t="shared" si="647"/>
        <v>597589.5</v>
      </c>
      <c r="Q528" s="34">
        <f t="shared" si="637"/>
        <v>0.96698400552486186</v>
      </c>
      <c r="R528" s="15"/>
      <c r="S528" s="10" t="s">
        <v>60</v>
      </c>
    </row>
    <row r="529" spans="1:19" ht="18.75" x14ac:dyDescent="0.25">
      <c r="A529" s="11" t="str">
        <f t="shared" si="652"/>
        <v>a</v>
      </c>
      <c r="B529" s="3" t="s">
        <v>2</v>
      </c>
      <c r="C529" s="2" t="s">
        <v>11</v>
      </c>
      <c r="D529" s="18">
        <f t="shared" ref="D529" si="676">D541</f>
        <v>0</v>
      </c>
      <c r="E529" s="18"/>
      <c r="F529" s="18">
        <f t="shared" ref="F529" si="677">F541</f>
        <v>25990000</v>
      </c>
      <c r="G529" s="18">
        <f t="shared" ref="G529" si="678">G541</f>
        <v>23989202.5</v>
      </c>
      <c r="H529" s="18"/>
      <c r="I529" s="19">
        <f t="shared" si="656"/>
        <v>23989202.5</v>
      </c>
      <c r="J529" s="30">
        <f t="shared" si="657"/>
        <v>2000797.5</v>
      </c>
      <c r="K529" s="31">
        <f t="shared" si="658"/>
        <v>0.9230166410157753</v>
      </c>
      <c r="L529" s="18">
        <f t="shared" ref="L529:N529" si="679">L541</f>
        <v>30000000</v>
      </c>
      <c r="M529" s="18">
        <f t="shared" si="679"/>
        <v>35000000</v>
      </c>
      <c r="N529" s="18">
        <f t="shared" si="679"/>
        <v>21010000</v>
      </c>
      <c r="O529" s="18">
        <f t="shared" si="646"/>
        <v>44999202.5</v>
      </c>
      <c r="P529" s="32">
        <f t="shared" si="647"/>
        <v>-9999202.5</v>
      </c>
      <c r="Q529" s="33">
        <f t="shared" si="637"/>
        <v>1.2856915</v>
      </c>
      <c r="R529" s="14"/>
      <c r="S529" s="10" t="s">
        <v>60</v>
      </c>
    </row>
    <row r="530" spans="1:19" ht="18.75" hidden="1" x14ac:dyDescent="0.25">
      <c r="A530" s="11" t="str">
        <f t="shared" si="652"/>
        <v>b</v>
      </c>
      <c r="B530" s="3" t="s">
        <v>2</v>
      </c>
      <c r="C530" s="2" t="s">
        <v>12</v>
      </c>
      <c r="D530" s="18">
        <f t="shared" ref="D530" si="680">D542</f>
        <v>0</v>
      </c>
      <c r="E530" s="18"/>
      <c r="F530" s="18">
        <f t="shared" ref="F530" si="681">F542</f>
        <v>0</v>
      </c>
      <c r="G530" s="18">
        <f t="shared" ref="G530" si="682">G542</f>
        <v>0</v>
      </c>
      <c r="H530" s="18"/>
      <c r="I530" s="19">
        <f t="shared" si="656"/>
        <v>0</v>
      </c>
      <c r="J530" s="30">
        <f t="shared" si="657"/>
        <v>0</v>
      </c>
      <c r="K530" s="31" t="e">
        <f t="shared" si="658"/>
        <v>#DIV/0!</v>
      </c>
      <c r="L530" s="18">
        <f t="shared" ref="L530:N530" si="683">L542</f>
        <v>0</v>
      </c>
      <c r="M530" s="18">
        <f t="shared" si="683"/>
        <v>0</v>
      </c>
      <c r="N530" s="18">
        <f t="shared" si="683"/>
        <v>0</v>
      </c>
      <c r="O530" s="18">
        <f t="shared" si="646"/>
        <v>0</v>
      </c>
      <c r="P530" s="32">
        <f t="shared" si="647"/>
        <v>0</v>
      </c>
      <c r="Q530" s="33" t="e">
        <f t="shared" si="637"/>
        <v>#DIV/0!</v>
      </c>
      <c r="R530" s="14"/>
      <c r="S530" s="10" t="s">
        <v>60</v>
      </c>
    </row>
    <row r="531" spans="1:19" ht="18.75" hidden="1" x14ac:dyDescent="0.25">
      <c r="A531" s="11" t="str">
        <f t="shared" si="652"/>
        <v>b</v>
      </c>
      <c r="B531" s="3" t="s">
        <v>2</v>
      </c>
      <c r="C531" s="2" t="s">
        <v>13</v>
      </c>
      <c r="D531" s="19">
        <f t="shared" ref="D531" si="684">D543</f>
        <v>0</v>
      </c>
      <c r="E531" s="19"/>
      <c r="F531" s="19">
        <f t="shared" ref="F531" si="685">F543</f>
        <v>0</v>
      </c>
      <c r="G531" s="19">
        <f t="shared" ref="G531" si="686">G543</f>
        <v>0</v>
      </c>
      <c r="H531" s="19"/>
      <c r="I531" s="19">
        <f t="shared" si="656"/>
        <v>0</v>
      </c>
      <c r="J531" s="30">
        <f t="shared" si="657"/>
        <v>0</v>
      </c>
      <c r="K531" s="31" t="e">
        <f t="shared" si="658"/>
        <v>#DIV/0!</v>
      </c>
      <c r="L531" s="18">
        <f t="shared" ref="L531:N531" si="687">L543</f>
        <v>0</v>
      </c>
      <c r="M531" s="18">
        <f t="shared" si="687"/>
        <v>0</v>
      </c>
      <c r="N531" s="19">
        <f t="shared" si="687"/>
        <v>0</v>
      </c>
      <c r="O531" s="19">
        <f t="shared" si="646"/>
        <v>0</v>
      </c>
      <c r="P531" s="30">
        <f t="shared" si="647"/>
        <v>0</v>
      </c>
      <c r="Q531" s="34" t="e">
        <f t="shared" si="637"/>
        <v>#DIV/0!</v>
      </c>
      <c r="R531" s="15"/>
      <c r="S531" s="10" t="s">
        <v>60</v>
      </c>
    </row>
    <row r="532" spans="1:19" ht="54" x14ac:dyDescent="0.25">
      <c r="A532" s="11" t="str">
        <f t="shared" si="652"/>
        <v>a</v>
      </c>
      <c r="B532" s="16" t="s">
        <v>109</v>
      </c>
      <c r="C532" s="17" t="s">
        <v>110</v>
      </c>
      <c r="D532" s="18">
        <f t="shared" ref="D532" si="688">D533+D541+D542+D543</f>
        <v>0</v>
      </c>
      <c r="E532" s="18"/>
      <c r="F532" s="18">
        <f t="shared" ref="F532" si="689">F533+F541+F542+F543</f>
        <v>45910000</v>
      </c>
      <c r="G532" s="18">
        <f t="shared" ref="G532:H532" si="690">G533+G541+G542+G543</f>
        <v>43273781</v>
      </c>
      <c r="H532" s="18">
        <f t="shared" si="690"/>
        <v>8422400</v>
      </c>
      <c r="I532" s="19">
        <f t="shared" si="656"/>
        <v>51696181</v>
      </c>
      <c r="J532" s="30">
        <f t="shared" si="657"/>
        <v>-5786181</v>
      </c>
      <c r="K532" s="31">
        <f t="shared" si="658"/>
        <v>1.126033130037029</v>
      </c>
      <c r="L532" s="20">
        <f t="shared" ref="L532:P532" si="691">L533+L541+L542+L543</f>
        <v>52700000</v>
      </c>
      <c r="M532" s="20">
        <f t="shared" si="691"/>
        <v>56300000</v>
      </c>
      <c r="N532" s="18">
        <f t="shared" si="691"/>
        <v>31630000</v>
      </c>
      <c r="O532" s="18">
        <f t="shared" si="691"/>
        <v>83326181</v>
      </c>
      <c r="P532" s="32">
        <f t="shared" si="691"/>
        <v>-27026181</v>
      </c>
      <c r="Q532" s="33">
        <f t="shared" ref="Q532:Q543" si="692">O532/M532</f>
        <v>1.4800387388987566</v>
      </c>
      <c r="R532" s="14"/>
      <c r="S532" s="10" t="s">
        <v>60</v>
      </c>
    </row>
    <row r="533" spans="1:19" ht="18.75" x14ac:dyDescent="0.25">
      <c r="A533" s="11" t="str">
        <f t="shared" si="652"/>
        <v>a</v>
      </c>
      <c r="B533" s="1" t="s">
        <v>2</v>
      </c>
      <c r="C533" s="2" t="s">
        <v>3</v>
      </c>
      <c r="D533" s="19">
        <f t="shared" ref="D533" si="693">D534+D535+D536+D537+D538+D539+D540</f>
        <v>0</v>
      </c>
      <c r="E533" s="19"/>
      <c r="F533" s="19">
        <f t="shared" ref="F533" si="694">F534+F535+F536+F537+F538+F539+F540</f>
        <v>19920000</v>
      </c>
      <c r="G533" s="19">
        <f t="shared" ref="G533:H533" si="695">G534+G535+G536+G537+G538+G539+G540</f>
        <v>19284578.5</v>
      </c>
      <c r="H533" s="19">
        <f t="shared" si="695"/>
        <v>3422400</v>
      </c>
      <c r="I533" s="19">
        <f t="shared" si="656"/>
        <v>22706978.5</v>
      </c>
      <c r="J533" s="30">
        <f t="shared" si="657"/>
        <v>-2786978.5</v>
      </c>
      <c r="K533" s="31">
        <f t="shared" si="658"/>
        <v>1.1399085592369478</v>
      </c>
      <c r="L533" s="18">
        <f t="shared" ref="L533:P533" si="696">L534+L535+L536+L537+L538+L539+L540</f>
        <v>22700000</v>
      </c>
      <c r="M533" s="18">
        <f t="shared" si="696"/>
        <v>21300000</v>
      </c>
      <c r="N533" s="19">
        <f t="shared" si="696"/>
        <v>10620000</v>
      </c>
      <c r="O533" s="19">
        <f t="shared" si="696"/>
        <v>33326978.5</v>
      </c>
      <c r="P533" s="30">
        <f t="shared" si="696"/>
        <v>-12026978.5</v>
      </c>
      <c r="Q533" s="34">
        <f t="shared" si="692"/>
        <v>1.5646468779342724</v>
      </c>
      <c r="R533" s="15"/>
      <c r="S533" s="10" t="s">
        <v>60</v>
      </c>
    </row>
    <row r="534" spans="1:19" ht="18.75" hidden="1" x14ac:dyDescent="0.25">
      <c r="A534" s="11" t="str">
        <f t="shared" si="652"/>
        <v>b</v>
      </c>
      <c r="B534" s="3" t="s">
        <v>2</v>
      </c>
      <c r="C534" s="4" t="s">
        <v>4</v>
      </c>
      <c r="D534" s="19"/>
      <c r="E534" s="19"/>
      <c r="F534" s="19">
        <v>0</v>
      </c>
      <c r="G534" s="19"/>
      <c r="H534" s="19"/>
      <c r="I534" s="19">
        <f t="shared" si="656"/>
        <v>0</v>
      </c>
      <c r="J534" s="30">
        <f t="shared" si="657"/>
        <v>0</v>
      </c>
      <c r="K534" s="31" t="e">
        <f t="shared" si="658"/>
        <v>#DIV/0!</v>
      </c>
      <c r="L534" s="21">
        <v>0</v>
      </c>
      <c r="M534" s="21">
        <v>0</v>
      </c>
      <c r="N534" s="19"/>
      <c r="O534" s="19">
        <f t="shared" ref="O534:O543" si="697">I534+N534</f>
        <v>0</v>
      </c>
      <c r="P534" s="30">
        <f t="shared" ref="P534:P543" si="698">M534-O534</f>
        <v>0</v>
      </c>
      <c r="Q534" s="34" t="e">
        <f t="shared" si="692"/>
        <v>#DIV/0!</v>
      </c>
      <c r="R534" s="15"/>
      <c r="S534" s="10" t="s">
        <v>60</v>
      </c>
    </row>
    <row r="535" spans="1:19" ht="18.75" x14ac:dyDescent="0.25">
      <c r="A535" s="11" t="str">
        <f t="shared" si="652"/>
        <v>a</v>
      </c>
      <c r="B535" s="3" t="s">
        <v>2</v>
      </c>
      <c r="C535" s="4" t="s">
        <v>5</v>
      </c>
      <c r="D535" s="19"/>
      <c r="E535" s="19"/>
      <c r="F535" s="19">
        <v>840000</v>
      </c>
      <c r="G535" s="19">
        <v>316598</v>
      </c>
      <c r="H535" s="19">
        <v>15000</v>
      </c>
      <c r="I535" s="19">
        <f t="shared" si="656"/>
        <v>331598</v>
      </c>
      <c r="J535" s="30">
        <f t="shared" si="657"/>
        <v>508402</v>
      </c>
      <c r="K535" s="31">
        <f t="shared" si="658"/>
        <v>0.39475952380952378</v>
      </c>
      <c r="L535" s="21">
        <v>1200000</v>
      </c>
      <c r="M535" s="21">
        <v>1200000</v>
      </c>
      <c r="N535" s="19">
        <v>600000</v>
      </c>
      <c r="O535" s="19">
        <f t="shared" si="697"/>
        <v>931598</v>
      </c>
      <c r="P535" s="30">
        <f t="shared" si="698"/>
        <v>268402</v>
      </c>
      <c r="Q535" s="34">
        <f t="shared" si="692"/>
        <v>0.77633166666666664</v>
      </c>
      <c r="R535" s="15"/>
      <c r="S535" s="10" t="s">
        <v>60</v>
      </c>
    </row>
    <row r="536" spans="1:19" ht="18.75" hidden="1" x14ac:dyDescent="0.25">
      <c r="A536" s="11" t="str">
        <f t="shared" si="652"/>
        <v>b</v>
      </c>
      <c r="B536" s="3" t="s">
        <v>2</v>
      </c>
      <c r="C536" s="4" t="s">
        <v>6</v>
      </c>
      <c r="D536" s="19"/>
      <c r="E536" s="19"/>
      <c r="F536" s="19">
        <v>0</v>
      </c>
      <c r="G536" s="19"/>
      <c r="H536" s="19"/>
      <c r="I536" s="19">
        <f t="shared" si="656"/>
        <v>0</v>
      </c>
      <c r="J536" s="30">
        <f t="shared" si="657"/>
        <v>0</v>
      </c>
      <c r="K536" s="31" t="e">
        <f t="shared" si="658"/>
        <v>#DIV/0!</v>
      </c>
      <c r="L536" s="21">
        <v>0</v>
      </c>
      <c r="M536" s="21">
        <v>0</v>
      </c>
      <c r="N536" s="19"/>
      <c r="O536" s="19">
        <f t="shared" si="697"/>
        <v>0</v>
      </c>
      <c r="P536" s="30">
        <f t="shared" si="698"/>
        <v>0</v>
      </c>
      <c r="Q536" s="34" t="e">
        <f t="shared" si="692"/>
        <v>#DIV/0!</v>
      </c>
      <c r="R536" s="15"/>
      <c r="S536" s="10" t="s">
        <v>60</v>
      </c>
    </row>
    <row r="537" spans="1:19" ht="18.75" hidden="1" x14ac:dyDescent="0.25">
      <c r="A537" s="11" t="str">
        <f t="shared" si="652"/>
        <v>b</v>
      </c>
      <c r="B537" s="3" t="s">
        <v>2</v>
      </c>
      <c r="C537" s="5" t="s">
        <v>7</v>
      </c>
      <c r="D537" s="19"/>
      <c r="E537" s="19"/>
      <c r="F537" s="19">
        <v>0</v>
      </c>
      <c r="G537" s="19"/>
      <c r="H537" s="19"/>
      <c r="I537" s="19">
        <f t="shared" si="656"/>
        <v>0</v>
      </c>
      <c r="J537" s="30">
        <f t="shared" si="657"/>
        <v>0</v>
      </c>
      <c r="K537" s="31" t="e">
        <f t="shared" si="658"/>
        <v>#DIV/0!</v>
      </c>
      <c r="L537" s="21">
        <v>0</v>
      </c>
      <c r="M537" s="21">
        <v>0</v>
      </c>
      <c r="N537" s="19"/>
      <c r="O537" s="19">
        <f t="shared" si="697"/>
        <v>0</v>
      </c>
      <c r="P537" s="30">
        <f t="shared" si="698"/>
        <v>0</v>
      </c>
      <c r="Q537" s="34" t="e">
        <f t="shared" si="692"/>
        <v>#DIV/0!</v>
      </c>
      <c r="R537" s="15"/>
      <c r="S537" s="10" t="s">
        <v>60</v>
      </c>
    </row>
    <row r="538" spans="1:19" ht="18.75" hidden="1" x14ac:dyDescent="0.25">
      <c r="A538" s="11" t="str">
        <f t="shared" si="652"/>
        <v>b</v>
      </c>
      <c r="B538" s="3" t="s">
        <v>2</v>
      </c>
      <c r="C538" s="5" t="s">
        <v>8</v>
      </c>
      <c r="D538" s="19"/>
      <c r="E538" s="19"/>
      <c r="F538" s="19">
        <v>0</v>
      </c>
      <c r="G538" s="19"/>
      <c r="H538" s="19"/>
      <c r="I538" s="19">
        <f t="shared" si="656"/>
        <v>0</v>
      </c>
      <c r="J538" s="30">
        <f t="shared" si="657"/>
        <v>0</v>
      </c>
      <c r="K538" s="31" t="e">
        <f t="shared" si="658"/>
        <v>#DIV/0!</v>
      </c>
      <c r="L538" s="21">
        <v>0</v>
      </c>
      <c r="M538" s="21">
        <v>0</v>
      </c>
      <c r="N538" s="19"/>
      <c r="O538" s="19">
        <f t="shared" si="697"/>
        <v>0</v>
      </c>
      <c r="P538" s="30">
        <f t="shared" si="698"/>
        <v>0</v>
      </c>
      <c r="Q538" s="34" t="e">
        <f t="shared" si="692"/>
        <v>#DIV/0!</v>
      </c>
      <c r="R538" s="15"/>
      <c r="S538" s="10" t="s">
        <v>60</v>
      </c>
    </row>
    <row r="539" spans="1:19" ht="18.75" x14ac:dyDescent="0.25">
      <c r="A539" s="11" t="str">
        <f t="shared" si="652"/>
        <v>a</v>
      </c>
      <c r="B539" s="3" t="s">
        <v>2</v>
      </c>
      <c r="C539" s="5" t="s">
        <v>9</v>
      </c>
      <c r="D539" s="19"/>
      <c r="E539" s="19"/>
      <c r="F539" s="19">
        <v>1500000</v>
      </c>
      <c r="G539" s="19">
        <v>1465570</v>
      </c>
      <c r="H539" s="19">
        <v>65900</v>
      </c>
      <c r="I539" s="19">
        <f t="shared" si="656"/>
        <v>1531470</v>
      </c>
      <c r="J539" s="30">
        <f t="shared" si="657"/>
        <v>-31470</v>
      </c>
      <c r="K539" s="31">
        <f t="shared" si="658"/>
        <v>1.02098</v>
      </c>
      <c r="L539" s="21">
        <v>2000000</v>
      </c>
      <c r="M539" s="21">
        <v>2000000</v>
      </c>
      <c r="N539" s="19">
        <v>500000</v>
      </c>
      <c r="O539" s="19">
        <f t="shared" si="697"/>
        <v>2031470</v>
      </c>
      <c r="P539" s="30">
        <f t="shared" si="698"/>
        <v>-31470</v>
      </c>
      <c r="Q539" s="34">
        <f t="shared" si="692"/>
        <v>1.0157350000000001</v>
      </c>
      <c r="R539" s="15"/>
      <c r="S539" s="10" t="s">
        <v>60</v>
      </c>
    </row>
    <row r="540" spans="1:19" ht="18.75" x14ac:dyDescent="0.25">
      <c r="A540" s="11" t="str">
        <f t="shared" si="652"/>
        <v>a</v>
      </c>
      <c r="B540" s="3" t="s">
        <v>2</v>
      </c>
      <c r="C540" s="5" t="s">
        <v>10</v>
      </c>
      <c r="D540" s="19"/>
      <c r="E540" s="19"/>
      <c r="F540" s="19">
        <v>17580000</v>
      </c>
      <c r="G540" s="19">
        <v>17502410.5</v>
      </c>
      <c r="H540" s="19">
        <v>3341500</v>
      </c>
      <c r="I540" s="19">
        <f t="shared" si="656"/>
        <v>20843910.5</v>
      </c>
      <c r="J540" s="30">
        <f t="shared" si="657"/>
        <v>-3263910.5</v>
      </c>
      <c r="K540" s="31">
        <f t="shared" si="658"/>
        <v>1.1856604379977247</v>
      </c>
      <c r="L540" s="21">
        <v>19500000</v>
      </c>
      <c r="M540" s="21">
        <v>18100000</v>
      </c>
      <c r="N540" s="19">
        <v>9520000</v>
      </c>
      <c r="O540" s="19">
        <f t="shared" si="697"/>
        <v>30363910.5</v>
      </c>
      <c r="P540" s="30">
        <f t="shared" si="698"/>
        <v>-12263910.5</v>
      </c>
      <c r="Q540" s="34">
        <f t="shared" si="692"/>
        <v>1.6775641160220995</v>
      </c>
      <c r="R540" s="15"/>
      <c r="S540" s="10" t="s">
        <v>60</v>
      </c>
    </row>
    <row r="541" spans="1:19" ht="18.75" x14ac:dyDescent="0.25">
      <c r="A541" s="11" t="str">
        <f t="shared" si="652"/>
        <v>a</v>
      </c>
      <c r="B541" s="3" t="s">
        <v>2</v>
      </c>
      <c r="C541" s="2" t="s">
        <v>11</v>
      </c>
      <c r="D541" s="18"/>
      <c r="E541" s="18"/>
      <c r="F541" s="18">
        <v>25990000</v>
      </c>
      <c r="G541" s="18">
        <v>23989202.5</v>
      </c>
      <c r="H541" s="18">
        <v>5000000</v>
      </c>
      <c r="I541" s="19">
        <f t="shared" si="656"/>
        <v>28989202.5</v>
      </c>
      <c r="J541" s="30">
        <f t="shared" si="657"/>
        <v>-2999202.5</v>
      </c>
      <c r="K541" s="31">
        <f t="shared" si="658"/>
        <v>1.1153983262793381</v>
      </c>
      <c r="L541" s="18">
        <v>30000000</v>
      </c>
      <c r="M541" s="18">
        <v>35000000</v>
      </c>
      <c r="N541" s="18">
        <v>21010000</v>
      </c>
      <c r="O541" s="18">
        <f t="shared" si="697"/>
        <v>49999202.5</v>
      </c>
      <c r="P541" s="32">
        <f t="shared" si="698"/>
        <v>-14999202.5</v>
      </c>
      <c r="Q541" s="33">
        <f t="shared" si="692"/>
        <v>1.4285486428571428</v>
      </c>
      <c r="R541" s="14"/>
      <c r="S541" s="10" t="s">
        <v>60</v>
      </c>
    </row>
    <row r="542" spans="1:19" ht="18.75" hidden="1" x14ac:dyDescent="0.25">
      <c r="A542" s="11" t="str">
        <f t="shared" si="652"/>
        <v>b</v>
      </c>
      <c r="B542" s="3"/>
      <c r="C542" s="2" t="s">
        <v>12</v>
      </c>
      <c r="D542" s="18"/>
      <c r="E542" s="18"/>
      <c r="F542" s="18">
        <v>0</v>
      </c>
      <c r="G542" s="18"/>
      <c r="H542" s="18"/>
      <c r="I542" s="19">
        <f t="shared" si="656"/>
        <v>0</v>
      </c>
      <c r="J542" s="30">
        <f t="shared" si="657"/>
        <v>0</v>
      </c>
      <c r="K542" s="31" t="e">
        <f t="shared" si="658"/>
        <v>#DIV/0!</v>
      </c>
      <c r="L542" s="18">
        <v>0</v>
      </c>
      <c r="M542" s="18">
        <v>0</v>
      </c>
      <c r="N542" s="18"/>
      <c r="O542" s="18">
        <f t="shared" si="697"/>
        <v>0</v>
      </c>
      <c r="P542" s="32">
        <f t="shared" si="698"/>
        <v>0</v>
      </c>
      <c r="Q542" s="33" t="e">
        <f t="shared" si="692"/>
        <v>#DIV/0!</v>
      </c>
      <c r="R542" s="14"/>
      <c r="S542" s="10" t="s">
        <v>60</v>
      </c>
    </row>
    <row r="543" spans="1:19" ht="18.75" hidden="1" x14ac:dyDescent="0.25">
      <c r="A543" s="11" t="str">
        <f t="shared" si="652"/>
        <v>b</v>
      </c>
      <c r="B543" s="3" t="s">
        <v>2</v>
      </c>
      <c r="C543" s="2" t="s">
        <v>13</v>
      </c>
      <c r="D543" s="19"/>
      <c r="E543" s="19"/>
      <c r="F543" s="19">
        <v>0</v>
      </c>
      <c r="G543" s="19"/>
      <c r="H543" s="19"/>
      <c r="I543" s="19">
        <f t="shared" si="656"/>
        <v>0</v>
      </c>
      <c r="J543" s="30">
        <f t="shared" si="657"/>
        <v>0</v>
      </c>
      <c r="K543" s="31" t="e">
        <f t="shared" si="658"/>
        <v>#DIV/0!</v>
      </c>
      <c r="L543" s="18">
        <v>0</v>
      </c>
      <c r="M543" s="18">
        <v>0</v>
      </c>
      <c r="N543" s="19"/>
      <c r="O543" s="19">
        <f t="shared" si="697"/>
        <v>0</v>
      </c>
      <c r="P543" s="30">
        <f t="shared" si="698"/>
        <v>0</v>
      </c>
      <c r="Q543" s="34" t="e">
        <f t="shared" si="692"/>
        <v>#DIV/0!</v>
      </c>
      <c r="R543" s="15"/>
      <c r="S543" s="10" t="s">
        <v>60</v>
      </c>
    </row>
    <row r="544" spans="1:19" x14ac:dyDescent="0.25">
      <c r="P544" s="35"/>
      <c r="Q544" s="35"/>
    </row>
    <row r="545" spans="16:16" x14ac:dyDescent="0.25">
      <c r="P545" s="29"/>
    </row>
    <row r="547" spans="16:16" x14ac:dyDescent="0.25">
      <c r="P547" s="28"/>
    </row>
  </sheetData>
  <autoFilter ref="A2:W543">
    <filterColumn colId="0">
      <filters>
        <filter val="a"/>
      </filters>
    </filterColumn>
  </autoFilter>
  <pageMargins left="0" right="0" top="0" bottom="0" header="0" footer="0"/>
  <pageSetup scale="4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დამტკ._საბიუჯ. </vt:lpstr>
      <vt:lpstr>'დამტკ._საბიუჯ. '!Print_Area</vt:lpstr>
      <vt:lpstr>'დამტკ._საბიუჯ.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2019-09-09T09:16:45Z</dcterms:modified>
</cp:coreProperties>
</file>